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autoCompressPictures="0" defaultThemeVersion="124226"/>
  <bookViews>
    <workbookView xWindow="552" yWindow="552" windowWidth="21840" windowHeight="13176" activeTab="1"/>
  </bookViews>
  <sheets>
    <sheet name="Info" sheetId="7" r:id="rId1"/>
    <sheet name="Data Entry" sheetId="4" r:id="rId2"/>
    <sheet name="Results" sheetId="5" r:id="rId3"/>
    <sheet name="Calcs" sheetId="1" r:id="rId4"/>
  </sheets>
  <definedNames>
    <definedName name="OLE_LINK31" localSheetId="2">Results!$N$4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5" i="1" l="1"/>
  <c r="E44" i="1" l="1"/>
  <c r="B44" i="1"/>
  <c r="L44" i="1" l="1"/>
  <c r="K44" i="1"/>
  <c r="K45" i="1"/>
  <c r="B46" i="1"/>
  <c r="C46" i="1" s="1"/>
  <c r="C44" i="1"/>
  <c r="B38" i="1"/>
  <c r="B40" i="1" s="1"/>
  <c r="C40" i="1" s="1"/>
  <c r="E40" i="1"/>
  <c r="D40" i="1"/>
  <c r="C38" i="1"/>
  <c r="G44" i="1" l="1"/>
  <c r="F44" i="1"/>
  <c r="F15" i="1"/>
  <c r="E15" i="1"/>
  <c r="E16" i="1"/>
  <c r="F25" i="1"/>
  <c r="G25" i="1" s="1"/>
  <c r="E25" i="1"/>
  <c r="H6" i="5"/>
  <c r="H5" i="5"/>
  <c r="H4" i="5"/>
  <c r="G4" i="1"/>
  <c r="G5" i="1"/>
  <c r="G6" i="1"/>
  <c r="F26" i="1"/>
  <c r="E26" i="1"/>
  <c r="G26" i="1"/>
  <c r="J26" i="1" s="1"/>
  <c r="K26" i="1" s="1"/>
  <c r="L26" i="1"/>
  <c r="M26" i="1" s="1"/>
  <c r="I26" i="1"/>
  <c r="E34" i="1"/>
  <c r="G34" i="1" s="1"/>
  <c r="D15" i="5" s="1"/>
  <c r="F16" i="1"/>
  <c r="F18" i="1" s="1"/>
  <c r="I25" i="4"/>
  <c r="H25" i="4"/>
  <c r="E18" i="1"/>
  <c r="D34" i="1"/>
  <c r="F34" i="1" s="1"/>
  <c r="C15" i="5" s="1"/>
  <c r="B34" i="5" l="1"/>
  <c r="F40" i="1"/>
  <c r="C22" i="5" s="1"/>
  <c r="G40" i="1"/>
  <c r="D22" i="5" s="1"/>
  <c r="G18" i="1"/>
  <c r="E46" i="1"/>
  <c r="G46" i="1" s="1"/>
  <c r="D34" i="5" s="1"/>
  <c r="D46" i="1"/>
  <c r="F46" i="1" s="1"/>
  <c r="C34" i="5" s="1"/>
  <c r="B22" i="5"/>
  <c r="L22" i="5" s="1"/>
  <c r="B34" i="1"/>
  <c r="I25" i="1"/>
  <c r="B32" i="1"/>
  <c r="L25" i="1"/>
  <c r="M25" i="1" s="1"/>
  <c r="J25" i="1"/>
  <c r="K25" i="1" s="1"/>
  <c r="H25" i="1"/>
  <c r="H15" i="1"/>
  <c r="C34" i="1"/>
  <c r="B15" i="5" s="1"/>
  <c r="E32" i="1"/>
  <c r="C32" i="1"/>
  <c r="I15" i="1"/>
  <c r="J15" i="1"/>
  <c r="H26" i="1"/>
  <c r="G16" i="1"/>
  <c r="K32" i="1" l="1"/>
  <c r="K33" i="1"/>
  <c r="B16" i="5" s="1"/>
  <c r="I16" i="1"/>
  <c r="H16" i="1"/>
  <c r="K38" i="1" s="1"/>
  <c r="J16" i="1"/>
  <c r="M22" i="5"/>
  <c r="N22" i="5"/>
  <c r="J18" i="1"/>
  <c r="I18" i="1"/>
  <c r="H18" i="1"/>
  <c r="L38" i="1"/>
  <c r="L32" i="1"/>
  <c r="C33" i="5"/>
  <c r="B33" i="5"/>
  <c r="B14" i="5"/>
  <c r="F32" i="1"/>
  <c r="C14" i="5" s="1"/>
  <c r="G32" i="1"/>
  <c r="D14" i="5" s="1"/>
  <c r="K15" i="1"/>
  <c r="Q34" i="1"/>
  <c r="L15" i="1"/>
  <c r="B21" i="5"/>
  <c r="L21" i="5" s="1"/>
  <c r="E38" i="1"/>
  <c r="F38" i="1" s="1"/>
  <c r="C21" i="5" s="1"/>
  <c r="G38" i="1"/>
  <c r="D21" i="5" s="1"/>
  <c r="M38" i="1" l="1"/>
  <c r="M39" i="1" s="1"/>
  <c r="C28" i="5" s="1"/>
  <c r="N38" i="1"/>
  <c r="N39" i="1" s="1"/>
  <c r="D28" i="5" s="1"/>
  <c r="B23" i="5"/>
  <c r="B17" i="5"/>
  <c r="D33" i="5"/>
  <c r="K16" i="1"/>
  <c r="L16" i="1"/>
  <c r="M16" i="1" s="1"/>
  <c r="K39" i="1"/>
  <c r="B28" i="5" s="1"/>
  <c r="M15" i="1"/>
  <c r="R34" i="1" s="1"/>
  <c r="S34" i="1" s="1"/>
  <c r="C17" i="5" s="1"/>
  <c r="P46" i="1"/>
  <c r="Q46" i="1"/>
  <c r="P34" i="1"/>
  <c r="K18" i="1"/>
  <c r="L18" i="1"/>
  <c r="M18" i="1" s="1"/>
  <c r="R40" i="1" s="1"/>
  <c r="M21" i="5"/>
  <c r="N21" i="5"/>
  <c r="N32" i="1"/>
  <c r="N33" i="1" s="1"/>
  <c r="D16" i="5" s="1"/>
  <c r="M32" i="1"/>
  <c r="M33" i="1" s="1"/>
  <c r="C16" i="5" s="1"/>
  <c r="B29" i="5" l="1"/>
  <c r="T34" i="1"/>
  <c r="D17" i="5" s="1"/>
  <c r="M44" i="1"/>
  <c r="M45" i="1" s="1"/>
  <c r="C23" i="5" s="1"/>
  <c r="N44" i="1"/>
  <c r="N45" i="1" s="1"/>
  <c r="D23" i="5" s="1"/>
  <c r="Q40" i="1"/>
  <c r="P40" i="1"/>
  <c r="R46" i="1"/>
  <c r="T46" i="1" s="1"/>
  <c r="D29" i="5" s="1"/>
  <c r="B24" i="5" l="1"/>
  <c r="S40" i="1"/>
  <c r="C24" i="5" s="1"/>
  <c r="T40" i="1"/>
  <c r="D24" i="5" s="1"/>
  <c r="S46" i="1"/>
  <c r="C29" i="5" s="1"/>
</calcChain>
</file>

<file path=xl/comments1.xml><?xml version="1.0" encoding="utf-8"?>
<comments xmlns="http://schemas.openxmlformats.org/spreadsheetml/2006/main">
  <authors>
    <author>Author</author>
  </authors>
  <commentList>
    <comment ref="F13" authorId="0">
      <text>
        <r>
          <rPr>
            <sz val="9"/>
            <color indexed="81"/>
            <rFont val="Calibri"/>
            <family val="2"/>
          </rPr>
          <t xml:space="preserve">Method used to calculate infant mortality rate.
</t>
        </r>
      </text>
    </comment>
    <comment ref="G13" authorId="0">
      <text>
        <r>
          <rPr>
            <sz val="9"/>
            <color indexed="81"/>
            <rFont val="Calibri"/>
            <family val="2"/>
          </rPr>
          <t xml:space="preserve">Method used to calculate IMR confidence intervals.
</t>
        </r>
      </text>
    </comment>
    <comment ref="F20" authorId="0">
      <text>
        <r>
          <rPr>
            <sz val="9"/>
            <color indexed="81"/>
            <rFont val="Calibri"/>
            <family val="2"/>
          </rPr>
          <t xml:space="preserve">Method used to calculate under five mortality rate.
</t>
        </r>
      </text>
    </comment>
    <comment ref="G20" authorId="0">
      <text>
        <r>
          <rPr>
            <sz val="9"/>
            <color indexed="81"/>
            <rFont val="Calibri"/>
            <family val="2"/>
          </rPr>
          <t xml:space="preserve">Method used to calculate U5M confidence intervals.
</t>
        </r>
      </text>
    </comment>
    <comment ref="F27" authorId="0">
      <text>
        <r>
          <rPr>
            <sz val="9"/>
            <color indexed="81"/>
            <rFont val="Calibri"/>
            <family val="2"/>
          </rPr>
          <t xml:space="preserve">Method used to calculate under five mortality rate.
</t>
        </r>
      </text>
    </comment>
    <comment ref="G27" authorId="0">
      <text>
        <r>
          <rPr>
            <sz val="9"/>
            <color indexed="81"/>
            <rFont val="Calibri"/>
            <family val="2"/>
          </rPr>
          <t xml:space="preserve">Method used to calculate U5M confidence intervals.
</t>
        </r>
      </text>
    </comment>
    <comment ref="F32" authorId="0">
      <text>
        <r>
          <rPr>
            <sz val="9"/>
            <color indexed="81"/>
            <rFont val="Calibri"/>
            <family val="2"/>
          </rPr>
          <t xml:space="preserve">Method used to calculate under five mortality rate.
</t>
        </r>
      </text>
    </comment>
    <comment ref="G32" authorId="0">
      <text>
        <r>
          <rPr>
            <sz val="9"/>
            <color indexed="81"/>
            <rFont val="Calibri"/>
            <family val="2"/>
          </rPr>
          <t xml:space="preserve">Method used to calculate U5M confidence intervals.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14" authorId="0">
      <text>
        <r>
          <rPr>
            <sz val="9"/>
            <color indexed="81"/>
            <rFont val="Calibri"/>
            <family val="2"/>
          </rPr>
          <t>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width of the age interval in years
</t>
        </r>
      </text>
    </comment>
    <comment ref="D14" authorId="0">
      <text>
        <r>
          <rPr>
            <sz val="9"/>
            <color indexed="81"/>
            <rFont val="Calibri"/>
            <family val="2"/>
          </rPr>
          <t>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the mean time lived during the age interval by those who die in the interval.
This is usually 0.5 except for infant or under 5 mortality where the distribution is skewed to the left. 
</t>
        </r>
      </text>
    </comment>
    <comment ref="E14" authorId="0">
      <text>
        <r>
          <rPr>
            <sz val="9"/>
            <color indexed="81"/>
            <rFont val="Calibri"/>
            <family val="2"/>
          </rPr>
          <t xml:space="preserve">The reported size of the population (or number of births)  in the age interval.
</t>
        </r>
      </text>
    </comment>
    <comment ref="F14" authorId="0">
      <text>
        <r>
          <rPr>
            <sz val="9"/>
            <color indexed="81"/>
            <rFont val="Calibri"/>
            <family val="2"/>
          </rPr>
          <t xml:space="preserve">Number of actual (observed) deaths in the age interval.
</t>
        </r>
      </text>
    </comment>
    <comment ref="G14" authorId="0">
      <text>
        <r>
          <rPr>
            <sz val="9"/>
            <color indexed="81"/>
            <rFont val="Calibri"/>
            <family val="2"/>
          </rPr>
          <t>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the mortality rate or age-speicific death rate (ASDR)
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d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/N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J14" authorId="0">
      <text>
        <r>
          <rPr>
            <sz val="9"/>
            <color indexed="81"/>
            <rFont val="Calibri"/>
            <family val="2"/>
          </rPr>
          <t xml:space="preserve"> =( 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)/(1+n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
</t>
        </r>
        <r>
          <rPr>
            <sz val="9"/>
            <color indexed="81"/>
            <rFont val="Calibri"/>
            <family val="2"/>
          </rPr>
          <t xml:space="preserve"> = 1-p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K14" authorId="0">
      <text>
        <r>
          <rPr>
            <sz val="9"/>
            <color indexed="81"/>
            <rFont val="Calibri"/>
            <family val="2"/>
          </rPr>
          <t>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1-q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as 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+ q</t>
        </r>
        <r>
          <rPr>
            <vertAlign val="subscript"/>
            <sz val="9"/>
            <color indexed="81"/>
            <rFont val="Calibri"/>
          </rPr>
          <t xml:space="preserve">x </t>
        </r>
        <r>
          <rPr>
            <sz val="9"/>
            <color indexed="81"/>
            <rFont val="Calibri"/>
            <family val="2"/>
          </rPr>
          <t xml:space="preserve">= 1
</t>
        </r>
      </text>
    </comment>
    <comment ref="L14" authorId="0">
      <text>
        <r>
          <rPr>
            <sz val="9"/>
            <color indexed="81"/>
            <rFont val="Calibri"/>
            <family val="2"/>
          </rPr>
          <t>var(q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 = q</t>
        </r>
        <r>
          <rPr>
            <vertAlign val="subscript"/>
            <sz val="9"/>
            <color indexed="81"/>
            <rFont val="Calibri"/>
          </rPr>
          <t>x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*(1-q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)/d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</t>
        </r>
        <r>
          <rPr>
            <sz val="9"/>
            <color indexed="81"/>
            <rFont val="Calibri"/>
            <family val="2"/>
          </rPr>
          <t xml:space="preserve">
The Chiang I method cannot handle zero deaths </t>
        </r>
      </text>
    </comment>
    <comment ref="M14" authorId="0">
      <text>
        <r>
          <rPr>
            <sz val="9"/>
            <color indexed="81"/>
            <rFont val="Calibri"/>
            <family val="2"/>
          </rPr>
          <t>= the standard error of q</t>
        </r>
        <r>
          <rPr>
            <vertAlign val="subscript"/>
            <sz val="9"/>
            <color indexed="81"/>
            <rFont val="Calibri"/>
          </rPr>
          <t xml:space="preserve">x
</t>
        </r>
        <r>
          <rPr>
            <sz val="9"/>
            <color indexed="81"/>
            <rFont val="Calibri"/>
            <family val="2"/>
          </rPr>
          <t>=√(variance of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
</t>
        </r>
      </text>
    </comment>
    <comment ref="C24" authorId="0">
      <text>
        <r>
          <rPr>
            <sz val="9"/>
            <color indexed="81"/>
            <rFont val="Calibri"/>
            <family val="2"/>
          </rPr>
          <t>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width of the age interval in years
</t>
        </r>
      </text>
    </comment>
    <comment ref="D24" authorId="0">
      <text>
        <r>
          <rPr>
            <sz val="9"/>
            <color indexed="81"/>
            <rFont val="Calibri"/>
            <family val="2"/>
          </rPr>
          <t>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the mean time lived during the age interval by those who die in the interval.
This is usually 0.5 except for infant or under 5 mortality where the distribution is skewed to the left. 
</t>
        </r>
      </text>
    </comment>
    <comment ref="E24" authorId="0">
      <text>
        <r>
          <rPr>
            <sz val="9"/>
            <color indexed="81"/>
            <rFont val="Calibri"/>
            <family val="2"/>
          </rPr>
          <t xml:space="preserve">The reported size of the population (or number of births)  in the age interval.
</t>
        </r>
      </text>
    </comment>
    <comment ref="F24" authorId="0">
      <text>
        <r>
          <rPr>
            <sz val="9"/>
            <color indexed="81"/>
            <rFont val="Calibri"/>
            <family val="2"/>
          </rPr>
          <t xml:space="preserve">Number of actual (observed) deaths in the age interval.
</t>
        </r>
      </text>
    </comment>
    <comment ref="G24" authorId="0">
      <text>
        <r>
          <rPr>
            <sz val="9"/>
            <color indexed="81"/>
            <rFont val="Calibri"/>
            <family val="2"/>
          </rPr>
          <t>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the mortality rate or age-speicific death rate (ASDR)
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d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/N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J24" authorId="0">
      <text>
        <r>
          <rPr>
            <sz val="9"/>
            <color indexed="81"/>
            <rFont val="Calibri"/>
            <family val="2"/>
          </rPr>
          <t xml:space="preserve"> =( 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)/(1+n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
</t>
        </r>
        <r>
          <rPr>
            <sz val="9"/>
            <color indexed="81"/>
            <rFont val="Calibri"/>
            <family val="2"/>
          </rPr>
          <t xml:space="preserve"> = 1-p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K24" authorId="0">
      <text>
        <r>
          <rPr>
            <sz val="9"/>
            <color indexed="81"/>
            <rFont val="Calibri"/>
            <family val="2"/>
          </rPr>
          <t>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1-q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as 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+ q</t>
        </r>
        <r>
          <rPr>
            <vertAlign val="subscript"/>
            <sz val="9"/>
            <color indexed="81"/>
            <rFont val="Calibri"/>
          </rPr>
          <t xml:space="preserve">x </t>
        </r>
        <r>
          <rPr>
            <sz val="9"/>
            <color indexed="81"/>
            <rFont val="Calibri"/>
            <family val="2"/>
          </rPr>
          <t xml:space="preserve">= 1
</t>
        </r>
      </text>
    </comment>
    <comment ref="L24" authorId="0">
      <text>
        <r>
          <rPr>
            <sz val="9"/>
            <color indexed="81"/>
            <rFont val="Calibri"/>
            <family val="2"/>
          </rPr>
          <t>var(q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 = (n</t>
        </r>
        <r>
          <rPr>
            <vertAlign val="subscript"/>
            <sz val="9"/>
            <color indexed="81"/>
            <rFont val="Calibri"/>
          </rPr>
          <t>x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)*n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)/(N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*(1+(1-a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)*n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</t>
        </r>
        <r>
          <rPr>
            <vertAlign val="superscript"/>
            <sz val="9"/>
            <color indexed="81"/>
            <rFont val="Calibri"/>
          </rPr>
          <t>3</t>
        </r>
        <r>
          <rPr>
            <sz val="9"/>
            <color indexed="81"/>
            <rFont val="Calibri"/>
            <family val="2"/>
          </rPr>
          <t>)
Thus the Chiang II method allows for zero deaths .</t>
        </r>
      </text>
    </comment>
    <comment ref="M24" authorId="0">
      <text>
        <r>
          <rPr>
            <sz val="9"/>
            <color indexed="81"/>
            <rFont val="Calibri"/>
            <family val="2"/>
          </rPr>
          <t>= the standard error of q</t>
        </r>
        <r>
          <rPr>
            <vertAlign val="subscript"/>
            <sz val="9"/>
            <color indexed="81"/>
            <rFont val="Calibri"/>
          </rPr>
          <t xml:space="preserve">x
</t>
        </r>
        <r>
          <rPr>
            <sz val="9"/>
            <color indexed="81"/>
            <rFont val="Calibri"/>
            <family val="2"/>
          </rPr>
          <t>=√(variance of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
</t>
        </r>
      </text>
    </comment>
    <comment ref="B30" authorId="0">
      <text>
        <r>
          <rPr>
            <sz val="9"/>
            <color indexed="81"/>
            <rFont val="Calibri"/>
            <family val="2"/>
          </rPr>
          <t xml:space="preserve">Infant mortality rate = deaths (&lt;1)/births in the year specified
</t>
        </r>
      </text>
    </comment>
    <comment ref="C30" authorId="0">
      <text>
        <r>
          <rPr>
            <sz val="9"/>
            <color indexed="81"/>
            <rFont val="Calibri"/>
            <family val="2"/>
          </rPr>
          <t xml:space="preserve">IMR per 1,000 births = IMR * 1000
</t>
        </r>
      </text>
    </comment>
    <comment ref="E31" authorId="0">
      <text>
        <r>
          <rPr>
            <sz val="9"/>
            <color indexed="81"/>
            <rFont val="Calibri"/>
            <family val="2"/>
          </rPr>
          <t>Standard error of the infant mortality rate
= √[m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]
where Nx = births = N</t>
        </r>
        <r>
          <rPr>
            <vertAlign val="subscript"/>
            <sz val="9"/>
            <color indexed="81"/>
            <rFont val="Calibri"/>
          </rPr>
          <t>&lt;1</t>
        </r>
      </text>
    </comment>
    <comment ref="H31" authorId="0">
      <text>
        <r>
          <rPr>
            <sz val="9"/>
            <color indexed="81"/>
            <rFont val="Calibri"/>
            <family val="2"/>
          </rPr>
          <t xml:space="preserve">Method used to calculate confidence intervals for IMR. Poisson distribution for deaths &lt;100.
Normal Approx Binomial used for deaths ≥100
</t>
        </r>
      </text>
    </comment>
    <comment ref="J31" authorId="0">
      <text>
        <r>
          <rPr>
            <sz val="9"/>
            <color indexed="81"/>
            <rFont val="Calibri"/>
            <family val="2"/>
          </rPr>
          <t xml:space="preserve">The annual infant mortality rate as it is cumulated over the one year.
</t>
        </r>
      </text>
    </comment>
    <comment ref="K31" authorId="0">
      <text>
        <r>
          <rPr>
            <sz val="9"/>
            <color indexed="81"/>
            <rFont val="Calibri"/>
            <family val="2"/>
          </rPr>
          <t xml:space="preserve">The cumulative rate and the cumulative risk derived from the cumulative rate
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L31" authorId="0">
      <text>
        <r>
          <rPr>
            <sz val="9"/>
            <color indexed="81"/>
            <rFont val="Calibri"/>
            <family val="2"/>
          </rPr>
          <t xml:space="preserve">Standard error of the cumulative rate
=√var(cum rate)
</t>
        </r>
      </text>
    </comment>
    <comment ref="K32" authorId="0">
      <text>
        <r>
          <rPr>
            <sz val="9"/>
            <color indexed="81"/>
            <rFont val="Calibri"/>
            <family val="2"/>
          </rPr>
          <t>Cumulative rate for the interval &lt; 1 year = 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=m</t>
        </r>
        <r>
          <rPr>
            <vertAlign val="subscript"/>
            <sz val="9"/>
            <color indexed="81"/>
            <rFont val="Calibri"/>
          </rPr>
          <t>&lt;1</t>
        </r>
        <r>
          <rPr>
            <sz val="9"/>
            <color indexed="81"/>
            <rFont val="Calibri"/>
            <family val="2"/>
          </rPr>
          <t>*n</t>
        </r>
        <r>
          <rPr>
            <vertAlign val="subscript"/>
            <sz val="9"/>
            <color indexed="81"/>
            <rFont val="Calibri"/>
          </rPr>
          <t>&lt;1</t>
        </r>
      </text>
    </comment>
    <comment ref="M32" authorId="0">
      <text>
        <r>
          <rPr>
            <sz val="9"/>
            <color indexed="81"/>
            <rFont val="Calibri"/>
            <family val="2"/>
          </rPr>
          <t xml:space="preserve">L95%CI for cumulative rate (Normal Approx Binomial method)
= cum rate-(1.96*SE(cum rate))
</t>
        </r>
      </text>
    </comment>
    <comment ref="N32" authorId="0">
      <text>
        <r>
          <rPr>
            <sz val="9"/>
            <color indexed="81"/>
            <rFont val="Calibri"/>
            <family val="2"/>
          </rPr>
          <t xml:space="preserve">The U95%CI for cumulative rate (Normal Approx Binomial method)
= cum rate+(1.96*SE(cum rate))
</t>
        </r>
      </text>
    </comment>
    <comment ref="D33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(0.975,2*deaths)/2
Used to calculate L 95% CI for IMR using the Poisson method.</t>
        </r>
      </text>
    </comment>
    <comment ref="E33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(0.025,2*(deaths+1))/2
Used to calculate U 95% CI for IMR using the Poisson method.</t>
        </r>
      </text>
    </comment>
    <comment ref="K33" authorId="0">
      <text>
        <r>
          <rPr>
            <sz val="9"/>
            <color indexed="81"/>
            <rFont val="Calibri"/>
            <family val="2"/>
          </rPr>
          <t>Cumulative risk from cumulative rate
=1-(-1*cum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1-EXP(-(cum rate))
then *1000 to yield %
</t>
        </r>
      </text>
    </comment>
    <comment ref="M33" authorId="0">
      <text>
        <r>
          <rPr>
            <sz val="9"/>
            <color indexed="81"/>
            <rFont val="Calibri"/>
            <family val="2"/>
          </rPr>
          <t>L95%CI for cumulative risk (Normal Approx Binomial method)
=1-(-1*L95%CI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1-EXP(-(L95%CI for cum rate))
where the L95%CI for the cumulative rate uses the Normal Approx Binomial method.
</t>
        </r>
      </text>
    </comment>
    <comment ref="N33" authorId="0">
      <text>
        <r>
          <rPr>
            <sz val="9"/>
            <color indexed="81"/>
            <rFont val="Calibri"/>
            <family val="2"/>
          </rPr>
          <t>U95%CI (Normal Approx Binomial method)
=1-(-1*U95%CI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1-EXP(-(U95%CI for cum rate))
where the U95%CI for the cumulative rate uses the Normal Approx Binomial method.
</t>
        </r>
      </text>
    </comment>
    <comment ref="P33" authorId="0">
      <text>
        <r>
          <rPr>
            <sz val="9"/>
            <color indexed="81"/>
            <rFont val="Calibri"/>
            <family val="2"/>
          </rPr>
          <t>Probability of surviving age interval (p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from life table)
</t>
        </r>
      </text>
    </comment>
    <comment ref="Q33" authorId="0">
      <text>
        <r>
          <rPr>
            <sz val="9"/>
            <color indexed="81"/>
            <rFont val="Calibri"/>
            <family val="2"/>
          </rPr>
          <t>Probability of dying within age interval
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from life table or
</t>
        </r>
        <r>
          <rPr>
            <sz val="9"/>
            <color indexed="81"/>
            <rFont val="Calibri"/>
            <family val="2"/>
          </rPr>
          <t>= 1-p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*1000 to yield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per 1000 births
</t>
        </r>
      </text>
    </comment>
    <comment ref="R33" authorId="0">
      <text>
        <r>
          <rPr>
            <sz val="9"/>
            <color indexed="81"/>
            <rFont val="Calibri"/>
            <family val="2"/>
          </rPr>
          <t>The standard error of the probability of dying 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 
see life table
</t>
        </r>
      </text>
    </comment>
    <comment ref="S33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-(1.96*SE(q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))
*1000 to yield per 1000
</t>
        </r>
      </text>
    </comment>
    <comment ref="T33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+(1.96*SE(q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))
*1000 to yield per 1000</t>
        </r>
      </text>
    </comment>
    <comment ref="B36" authorId="0">
      <text>
        <r>
          <rPr>
            <sz val="9"/>
            <color indexed="81"/>
            <rFont val="Calibri"/>
            <family val="2"/>
          </rPr>
          <t xml:space="preserve">Under 5 mortality = deaths &lt;5 years/births
</t>
        </r>
      </text>
    </comment>
    <comment ref="C36" authorId="0">
      <text>
        <r>
          <rPr>
            <sz val="9"/>
            <color indexed="81"/>
            <rFont val="Calibri"/>
            <family val="2"/>
          </rPr>
          <t xml:space="preserve">Under 5 mortality rate per 1,000 births = U5M *1000
</t>
        </r>
      </text>
    </comment>
    <comment ref="E37" authorId="0">
      <text>
        <r>
          <rPr>
            <sz val="9"/>
            <color indexed="81"/>
            <rFont val="Calibri"/>
            <family val="2"/>
          </rPr>
          <t>Standard error of the under 5 mortality rate
= √[m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] 
where 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births = N</t>
        </r>
        <r>
          <rPr>
            <vertAlign val="subscript"/>
            <sz val="9"/>
            <color indexed="81"/>
            <rFont val="Calibri"/>
          </rPr>
          <t>&lt;1</t>
        </r>
      </text>
    </comment>
    <comment ref="H37" authorId="0">
      <text>
        <r>
          <rPr>
            <sz val="9"/>
            <color indexed="81"/>
            <rFont val="Calibri"/>
            <family val="2"/>
          </rPr>
          <t xml:space="preserve">Method used to calculate confidence intervals for U5M. Poisson distribution for deaths &lt;100.
Normal Approx Binomial used for deaths ≥100
</t>
        </r>
      </text>
    </comment>
    <comment ref="J37" authorId="0">
      <text>
        <r>
          <rPr>
            <sz val="9"/>
            <color indexed="81"/>
            <rFont val="Calibri"/>
            <family val="2"/>
          </rPr>
          <t xml:space="preserve">The under 5 mortality rate using separate rates cumulated over the 5 years.
</t>
        </r>
      </text>
    </comment>
    <comment ref="K37" authorId="0">
      <text>
        <r>
          <rPr>
            <sz val="9"/>
            <color indexed="81"/>
            <rFont val="Calibri"/>
            <family val="2"/>
          </rPr>
          <t xml:space="preserve">The cumulative rate and the cumulative risk derived from the cumulative rate
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L37" authorId="0">
      <text>
        <r>
          <rPr>
            <sz val="9"/>
            <color indexed="81"/>
            <rFont val="Calibri"/>
            <family val="2"/>
          </rPr>
          <t xml:space="preserve">Standard error of the cumulative rate
=√var(cum rate)
</t>
        </r>
      </text>
    </comment>
    <comment ref="K38" authorId="0">
      <text>
        <r>
          <rPr>
            <sz val="9"/>
            <color indexed="81"/>
            <rFont val="Calibri"/>
            <family val="2"/>
          </rPr>
          <t>Cumulative rate for the interval &lt; 5 years = 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=(m</t>
        </r>
        <r>
          <rPr>
            <vertAlign val="subscript"/>
            <sz val="9"/>
            <color indexed="81"/>
            <rFont val="Calibri"/>
          </rPr>
          <t>&lt;1</t>
        </r>
        <r>
          <rPr>
            <sz val="9"/>
            <color indexed="81"/>
            <rFont val="Calibri"/>
            <family val="2"/>
          </rPr>
          <t>+m</t>
        </r>
        <r>
          <rPr>
            <vertAlign val="subscript"/>
            <sz val="9"/>
            <color indexed="81"/>
            <rFont val="Calibri"/>
          </rPr>
          <t>1-4</t>
        </r>
        <r>
          <rPr>
            <sz val="9"/>
            <color indexed="81"/>
            <rFont val="Calibri"/>
            <family val="2"/>
          </rPr>
          <t>)*n</t>
        </r>
        <r>
          <rPr>
            <vertAlign val="subscript"/>
            <sz val="9"/>
            <color indexed="81"/>
            <rFont val="Calibri"/>
          </rPr>
          <t>1-4</t>
        </r>
      </text>
    </comment>
    <comment ref="M38" authorId="0">
      <text>
        <r>
          <rPr>
            <sz val="9"/>
            <color indexed="81"/>
            <rFont val="Calibri"/>
            <family val="2"/>
          </rPr>
          <t xml:space="preserve">L95%CI for cumulative rate (Normal Approx Binomial method)
= cum rate-(1.96*SE(cum rate))
</t>
        </r>
      </text>
    </comment>
    <comment ref="N38" authorId="0">
      <text>
        <r>
          <rPr>
            <sz val="9"/>
            <color indexed="81"/>
            <rFont val="Calibri"/>
            <family val="2"/>
          </rPr>
          <t xml:space="preserve">The U95%CI for cumulative rate (Normal Approx Binomial method)
= cum rate+(1.96*SE(cum rate))
</t>
        </r>
      </text>
    </comment>
    <comment ref="D39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(0.975,2*deaths)/2
Used to calculate L 95% CI for U5M using the Poisson method.</t>
        </r>
      </text>
    </comment>
    <comment ref="E39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(0.025,2*(deaths+1))/2
Used to calculate U 95% CI for U5M using the Poisson method.</t>
        </r>
      </text>
    </comment>
    <comment ref="K39" authorId="0">
      <text>
        <r>
          <rPr>
            <sz val="9"/>
            <color indexed="81"/>
            <rFont val="Calibri"/>
            <family val="2"/>
          </rPr>
          <t>Cumulative risk from cumulative rate
=1-(-1*cum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1-EXP(-(cum rate))
then *1000 to yield %
</t>
        </r>
      </text>
    </comment>
    <comment ref="M39" authorId="0">
      <text>
        <r>
          <rPr>
            <sz val="9"/>
            <color indexed="81"/>
            <rFont val="Calibri"/>
            <family val="2"/>
          </rPr>
          <t>L95%CI for cumulative risk (Normal Approx Binomial method)
=1-(-1*L95%CI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1-EXP(-(L95%CI for cum rate))
where the L95%CI for the cumulative rate uses the Normal Approx Binomial method.
</t>
        </r>
      </text>
    </comment>
    <comment ref="N39" authorId="0">
      <text>
        <r>
          <rPr>
            <sz val="9"/>
            <color indexed="81"/>
            <rFont val="Calibri"/>
            <family val="2"/>
          </rPr>
          <t>U95%CI (Normal Approx Binomial method)
=1-(-1*U95%CI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1-EXP(-(U95%CI for cum rate))
where the U95%CI for the cumulative rate uses the Normal Approx Binomial method.
</t>
        </r>
      </text>
    </comment>
    <comment ref="P39" authorId="0">
      <text>
        <r>
          <rPr>
            <sz val="9"/>
            <color indexed="81"/>
            <rFont val="Calibri"/>
            <family val="2"/>
          </rPr>
          <t>Probability of surviving age interval (p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from life table)
</t>
        </r>
      </text>
    </comment>
    <comment ref="Q39" authorId="0">
      <text>
        <r>
          <rPr>
            <sz val="9"/>
            <color indexed="81"/>
            <rFont val="Calibri"/>
            <family val="2"/>
          </rPr>
          <t>Probability of dying within age interval
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from life table or
</t>
        </r>
        <r>
          <rPr>
            <sz val="9"/>
            <color indexed="81"/>
            <rFont val="Calibri"/>
            <family val="2"/>
          </rPr>
          <t>= 1-p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*1000 to yield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per 1000 births
</t>
        </r>
      </text>
    </comment>
    <comment ref="R39" authorId="0">
      <text>
        <r>
          <rPr>
            <sz val="9"/>
            <color indexed="81"/>
            <rFont val="Calibri"/>
            <family val="2"/>
          </rPr>
          <t>The standard error of the probability of dying within the age interval = the square root of the variance of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see life table
</t>
        </r>
      </text>
    </comment>
    <comment ref="S39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-(1.96*SE(q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))
*1000 to yield per 1000
</t>
        </r>
      </text>
    </comment>
    <comment ref="T39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+(1.96*SE(q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))
*1000 to yield per 1000</t>
        </r>
      </text>
    </comment>
    <comment ref="B42" authorId="0">
      <text>
        <r>
          <rPr>
            <sz val="9"/>
            <color indexed="81"/>
            <rFont val="Calibri"/>
            <family val="2"/>
          </rPr>
          <t xml:space="preserve">0 to 4 death rate = combined deaths &lt;1 and 1-4 divided by combined population in the &lt;1 and 1-4 groups.
</t>
        </r>
      </text>
    </comment>
    <comment ref="C42" authorId="0">
      <text>
        <r>
          <rPr>
            <sz val="9"/>
            <color indexed="81"/>
            <rFont val="Calibri"/>
            <family val="2"/>
          </rPr>
          <t xml:space="preserve">0-4 death rate/1000 &lt;5 years = 0 to 4 death rate * 1000
</t>
        </r>
      </text>
    </comment>
    <comment ref="E43" authorId="0">
      <text>
        <r>
          <rPr>
            <sz val="9"/>
            <color indexed="81"/>
            <rFont val="Calibri"/>
            <family val="2"/>
          </rPr>
          <t>Standard error of the 0 to 4 mortality rate
= √[m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*(1-m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)/N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] 
where 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= population = N</t>
        </r>
        <r>
          <rPr>
            <vertAlign val="subscript"/>
            <sz val="9"/>
            <color indexed="81"/>
            <rFont val="Calibri"/>
          </rPr>
          <t>&lt;1</t>
        </r>
        <r>
          <rPr>
            <sz val="9"/>
            <color indexed="81"/>
            <rFont val="Calibri"/>
            <family val="2"/>
          </rPr>
          <t xml:space="preserve"> + N</t>
        </r>
        <r>
          <rPr>
            <vertAlign val="subscript"/>
            <sz val="9"/>
            <color indexed="81"/>
            <rFont val="Calibri"/>
          </rPr>
          <t>1-4</t>
        </r>
      </text>
    </comment>
    <comment ref="H43" authorId="0">
      <text>
        <r>
          <rPr>
            <sz val="9"/>
            <color indexed="81"/>
            <rFont val="Calibri"/>
            <family val="2"/>
          </rPr>
          <t xml:space="preserve">Method used to calculate confidence intervals for 0-4 death rate. Poisson distribution for deaths &lt;100.
Normal Approx Binomial used for deaths ≥100
</t>
        </r>
      </text>
    </comment>
    <comment ref="J43" authorId="0">
      <text>
        <r>
          <rPr>
            <sz val="9"/>
            <color indexed="81"/>
            <rFont val="Calibri"/>
            <family val="2"/>
          </rPr>
          <t xml:space="preserve">The under 5 mortality rate using the aggregated cumulative rate under five.
</t>
        </r>
      </text>
    </comment>
    <comment ref="K43" authorId="0">
      <text>
        <r>
          <rPr>
            <sz val="9"/>
            <color indexed="81"/>
            <rFont val="Calibri"/>
            <family val="2"/>
          </rPr>
          <t xml:space="preserve">The cumulative rate and the cumulative risk derived from the cumulative rate
</t>
        </r>
        <r>
          <rPr>
            <sz val="9"/>
            <color indexed="81"/>
            <rFont val="Calibri"/>
            <family val="2"/>
          </rPr>
          <t xml:space="preserve">
</t>
        </r>
      </text>
    </comment>
    <comment ref="L43" authorId="0">
      <text>
        <r>
          <rPr>
            <sz val="9"/>
            <color indexed="81"/>
            <rFont val="Calibri"/>
            <family val="2"/>
          </rPr>
          <t xml:space="preserve">Standard error of the cumulative rate
=√var(cum rate)
</t>
        </r>
      </text>
    </comment>
    <comment ref="K44" authorId="0">
      <text>
        <r>
          <rPr>
            <sz val="9"/>
            <color indexed="81"/>
            <rFont val="Calibri"/>
            <family val="2"/>
          </rPr>
          <t>Cumulative rate for the interval 0-4 years = m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*n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=m</t>
        </r>
        <r>
          <rPr>
            <vertAlign val="subscript"/>
            <sz val="9"/>
            <color indexed="81"/>
            <rFont val="Calibri"/>
          </rPr>
          <t>0-4</t>
        </r>
        <r>
          <rPr>
            <sz val="9"/>
            <color indexed="81"/>
            <rFont val="Calibri"/>
            <family val="2"/>
          </rPr>
          <t>*n</t>
        </r>
        <r>
          <rPr>
            <vertAlign val="subscript"/>
            <sz val="9"/>
            <color indexed="81"/>
            <rFont val="Calibri"/>
          </rPr>
          <t>0-4</t>
        </r>
      </text>
    </comment>
    <comment ref="M44" authorId="0">
      <text>
        <r>
          <rPr>
            <sz val="9"/>
            <color indexed="81"/>
            <rFont val="Calibri"/>
            <family val="2"/>
          </rPr>
          <t xml:space="preserve">L95%CI for cumulative rate (Normal Approx Binomial method)
= cum rate-(1.96*SE(cum rate))
</t>
        </r>
      </text>
    </comment>
    <comment ref="N44" authorId="0">
      <text>
        <r>
          <rPr>
            <sz val="9"/>
            <color indexed="81"/>
            <rFont val="Calibri"/>
            <family val="2"/>
          </rPr>
          <t xml:space="preserve">The U95%CI for cumulative rate (Normal Approx Binomial method)
= cum rate+(1.96*SE(cum rate))
</t>
        </r>
      </text>
    </comment>
    <comment ref="D45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(0.975,2*deaths)/2
Used to calculate L 95% CI for 0-4 death rate using the Poisson method.</t>
        </r>
      </text>
    </comment>
    <comment ref="E45" authorId="0">
      <text>
        <r>
          <rPr>
            <sz val="9"/>
            <color indexed="81"/>
            <rFont val="Calibri"/>
            <family val="2"/>
          </rPr>
          <t>=Inv Χ</t>
        </r>
        <r>
          <rPr>
            <vertAlign val="superscript"/>
            <sz val="9"/>
            <color indexed="81"/>
            <rFont val="Calibri"/>
          </rPr>
          <t>2</t>
        </r>
        <r>
          <rPr>
            <sz val="9"/>
            <color indexed="81"/>
            <rFont val="Calibri"/>
            <family val="2"/>
          </rPr>
          <t>(0.025,2*(deaths+1))/2
Used to calculate U 95% CI for 0-4 death rate using the Poisson method.</t>
        </r>
      </text>
    </comment>
    <comment ref="K45" authorId="0">
      <text>
        <r>
          <rPr>
            <sz val="9"/>
            <color indexed="81"/>
            <rFont val="Calibri"/>
            <family val="2"/>
          </rPr>
          <t>Cumulative risk from cumulative rate
=1-(-1*cum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1-EXP(-(cum rate))
then *1000 to yield %
</t>
        </r>
      </text>
    </comment>
    <comment ref="M45" authorId="0">
      <text>
        <r>
          <rPr>
            <sz val="9"/>
            <color indexed="81"/>
            <rFont val="Calibri"/>
            <family val="2"/>
          </rPr>
          <t>L95%CI for cumulative risk (Normal Approx Binomial method)
=1-(-1*L95%CI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1-EXP(-(L95%CI for cum rate))
where the L95%CI for the cumulative rate uses the Normal Approx Binomial method.
</t>
        </r>
      </text>
    </comment>
    <comment ref="N45" authorId="0">
      <text>
        <r>
          <rPr>
            <sz val="9"/>
            <color indexed="81"/>
            <rFont val="Calibri"/>
            <family val="2"/>
          </rPr>
          <t>U95%CI (Normal Approx Binomial method)
=1-(-1*U95%CI for cum rate)</t>
        </r>
        <r>
          <rPr>
            <vertAlign val="superscript"/>
            <sz val="9"/>
            <color indexed="81"/>
            <rFont val="Calibri"/>
          </rPr>
          <t>e</t>
        </r>
        <r>
          <rPr>
            <sz val="9"/>
            <color indexed="81"/>
            <rFont val="Calibri"/>
            <family val="2"/>
          </rPr>
          <t xml:space="preserve">
= 1-EXP(-(U95%CI for cum rate))
where the U95%CI for the cumulative rate uses the Normal Approx Binomial method.
</t>
        </r>
      </text>
    </comment>
    <comment ref="P45" authorId="0">
      <text>
        <r>
          <rPr>
            <sz val="9"/>
            <color indexed="81"/>
            <rFont val="Calibri"/>
            <family val="2"/>
          </rPr>
          <t>Probability of surviving the combined age interval using the life table method
= Πp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
= p&lt;1 =*p1-4
as Π indicates a product function 
</t>
        </r>
      </text>
    </comment>
    <comment ref="Q45" authorId="0">
      <text>
        <r>
          <rPr>
            <sz val="9"/>
            <color indexed="81"/>
            <rFont val="Calibri"/>
            <family val="2"/>
          </rPr>
          <t>Probability of dying within the combined age intervals using the life table method
= 1-Πp</t>
        </r>
        <r>
          <rPr>
            <vertAlign val="subscript"/>
            <sz val="9"/>
            <color indexed="81"/>
            <rFont val="Calibri"/>
          </rPr>
          <t xml:space="preserve">x
</t>
        </r>
        <r>
          <rPr>
            <sz val="9"/>
            <color indexed="81"/>
            <rFont val="Calibri"/>
            <family val="2"/>
          </rPr>
          <t>= 1-(p</t>
        </r>
        <r>
          <rPr>
            <vertAlign val="subscript"/>
            <sz val="9"/>
            <color indexed="81"/>
            <rFont val="Calibri"/>
          </rPr>
          <t>&lt;1</t>
        </r>
        <r>
          <rPr>
            <sz val="9"/>
            <color indexed="81"/>
            <rFont val="Calibri"/>
            <family val="2"/>
          </rPr>
          <t>*p</t>
        </r>
        <r>
          <rPr>
            <vertAlign val="subscript"/>
            <sz val="9"/>
            <color indexed="81"/>
            <rFont val="Calibri"/>
          </rPr>
          <t>1-4</t>
        </r>
        <r>
          <rPr>
            <sz val="9"/>
            <color indexed="81"/>
            <rFont val="Calibri"/>
            <family val="2"/>
          </rPr>
          <t>)
*1000 to yield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 per 1000 births
</t>
        </r>
      </text>
    </comment>
    <comment ref="R45" authorId="0">
      <text>
        <r>
          <rPr>
            <sz val="9"/>
            <color indexed="81"/>
            <rFont val="Calibri"/>
            <family val="2"/>
          </rPr>
          <t>The standard error of the probability of dying within the age interval = the square root of the variance of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
see life table
</t>
        </r>
      </text>
    </comment>
    <comment ref="S45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-(1.96*SE(q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 xml:space="preserve">))
*1000 to yield per 1000
</t>
        </r>
      </text>
    </comment>
    <comment ref="T45" authorId="0">
      <text>
        <r>
          <rPr>
            <sz val="9"/>
            <color indexed="81"/>
            <rFont val="Calibri"/>
            <family val="2"/>
          </rPr>
          <t>= 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+(1.96*SE(q</t>
        </r>
        <r>
          <rPr>
            <vertAlign val="subscript"/>
            <sz val="9"/>
            <color indexed="81"/>
            <rFont val="Calibri"/>
          </rPr>
          <t>x</t>
        </r>
        <r>
          <rPr>
            <sz val="9"/>
            <color indexed="81"/>
            <rFont val="Calibri"/>
            <family val="2"/>
          </rPr>
          <t>))
*1000 to yield per 1000</t>
        </r>
      </text>
    </comment>
  </commentList>
</comments>
</file>

<file path=xl/sharedStrings.xml><?xml version="1.0" encoding="utf-8"?>
<sst xmlns="http://schemas.openxmlformats.org/spreadsheetml/2006/main" count="266" uniqueCount="130">
  <si>
    <t>0-4 death rate</t>
  </si>
  <si>
    <t xml:space="preserve">Calculation of IMR, U5M and 0-4 yr death rate with 95% CIs from deaths and births or population </t>
  </si>
  <si>
    <r>
      <rPr>
        <b/>
        <sz val="11"/>
        <color theme="1"/>
        <rFont val="Calibri"/>
        <family val="2"/>
        <scheme val="minor"/>
      </rPr>
      <t>NA</t>
    </r>
    <r>
      <rPr>
        <sz val="11"/>
        <color theme="1"/>
        <rFont val="Calibri"/>
        <family val="2"/>
        <scheme val="minor"/>
      </rPr>
      <t xml:space="preserve"> = Not Available (from this method)</t>
    </r>
  </si>
  <si>
    <t xml:space="preserve">IMR </t>
  </si>
  <si>
    <t>UNICEF. Monitoring of the situation of children and Women</t>
  </si>
  <si>
    <t>http://www.childinfo.org/mortality_imrcountrydata.php</t>
  </si>
  <si>
    <t>Accessed December 2013</t>
  </si>
  <si>
    <t>Quadratic regression of 1990, 2000, 2010 IMR &amp; U5M world countries</t>
  </si>
  <si>
    <t>IMR from U5M based on regression of international data (UNICEF)</t>
  </si>
  <si>
    <t>based on pro rated U5M CIs</t>
  </si>
  <si>
    <t>0-4</t>
    <phoneticPr fontId="8" type="noConversion"/>
  </si>
  <si>
    <t>SE</t>
  </si>
  <si>
    <t>&lt;1</t>
  </si>
  <si>
    <t>1-4</t>
  </si>
  <si>
    <t>Norm Approx Binom</t>
  </si>
  <si>
    <t>IMR</t>
  </si>
  <si>
    <t>U5M</t>
  </si>
  <si>
    <t>Deaths</t>
  </si>
  <si>
    <t>Death rate</t>
  </si>
  <si>
    <t>Using &lt;5</t>
  </si>
  <si>
    <t>Using &lt;1, 1-4</t>
  </si>
  <si>
    <t>Using &lt;1</t>
  </si>
  <si>
    <t>deaths</t>
  </si>
  <si>
    <t>for the same period</t>
  </si>
  <si>
    <t>and/or</t>
  </si>
  <si>
    <t>Normal approximation of binomial</t>
  </si>
  <si>
    <t>Death Rate</t>
  </si>
  <si>
    <t>Poisson (if dths &lt;100)</t>
  </si>
  <si>
    <t>Poisson distribution (for deaths &lt;100)</t>
  </si>
  <si>
    <t>Chiang I</t>
  </si>
  <si>
    <t>Chiang II</t>
  </si>
  <si>
    <t>Chiang method I</t>
  </si>
  <si>
    <t>(Above is 5-yr U5M, cumulated over 5 yr, using separate rates)</t>
  </si>
  <si>
    <t>0-4 yrs (&lt;5 yrs) death rate per 1000 population</t>
  </si>
  <si>
    <t>0-4 population death rate is in Results sheet</t>
  </si>
  <si>
    <t>Do not enter zero (0) or &lt;1 deaths or births/population</t>
  </si>
  <si>
    <t>Data entry =</t>
  </si>
  <si>
    <t>File Labels:</t>
  </si>
  <si>
    <t>Place:</t>
  </si>
  <si>
    <t>Sex:</t>
  </si>
  <si>
    <t>Period:</t>
  </si>
  <si>
    <t>Infant and Under 5 Mortality with 95% CIs:  Data Entry</t>
  </si>
  <si>
    <t>For IMR (Infant mortality rate) enter data here:</t>
  </si>
  <si>
    <t>For U5M (from deaths &lt;5) and births enter data here:</t>
  </si>
  <si>
    <t>For U5M from IMR (&lt;1) and 1-4 death rates enter data here:</t>
  </si>
  <si>
    <t>Births or population &lt;1</t>
  </si>
  <si>
    <t>Age interval (years)</t>
  </si>
  <si>
    <t>&lt;5</t>
  </si>
  <si>
    <t>Births or population</t>
  </si>
  <si>
    <t>Infant and Under 5 Mortality with 95% CIs:  Calculations</t>
  </si>
  <si>
    <t>Results =</t>
  </si>
  <si>
    <t>Infant and Under 5 Mortality with 95% CIs:  Results</t>
  </si>
  <si>
    <t>Age interval</t>
  </si>
  <si>
    <t>Years in interval</t>
  </si>
  <si>
    <t>Linearity Adjustment</t>
  </si>
  <si>
    <t>Reported pop/births</t>
  </si>
  <si>
    <t>(years)</t>
  </si>
  <si>
    <t>Mortality rate</t>
  </si>
  <si>
    <t>Cumulative Rate</t>
  </si>
  <si>
    <t>Variance of the cumulative rate</t>
  </si>
  <si>
    <t>Probability of dying</t>
  </si>
  <si>
    <t>Probability of surviving</t>
  </si>
  <si>
    <t>Reported deaths</t>
  </si>
  <si>
    <t>Cumulative Risk &amp; Standard Error calculations</t>
  </si>
  <si>
    <r>
      <t>N</t>
    </r>
    <r>
      <rPr>
        <vertAlign val="subscript"/>
        <sz val="11"/>
        <color theme="1"/>
        <rFont val="Calibri"/>
        <family val="2"/>
        <scheme val="minor"/>
      </rPr>
      <t>x</t>
    </r>
  </si>
  <si>
    <t>L 95% CI</t>
  </si>
  <si>
    <t>U 95% CI</t>
  </si>
  <si>
    <t>CI Method</t>
  </si>
  <si>
    <t>Confidence Intervals per 1000</t>
  </si>
  <si>
    <t>SE (Cum Rate)</t>
  </si>
  <si>
    <t>For IMR</t>
  </si>
  <si>
    <t>For U5M</t>
  </si>
  <si>
    <t>Probability of dying /1000</t>
  </si>
  <si>
    <r>
      <t>q</t>
    </r>
    <r>
      <rPr>
        <vertAlign val="subscript"/>
        <sz val="11"/>
        <color theme="1"/>
        <rFont val="Calibri"/>
        <family val="2"/>
        <scheme val="minor"/>
      </rPr>
      <t>x</t>
    </r>
  </si>
  <si>
    <t>IMR per 1000 births calculated from deaths &lt;1 and births</t>
  </si>
  <si>
    <t>U5M per 1000 births calculated from deaths &lt;5 and births</t>
  </si>
  <si>
    <t>U5M per 1000 births calculated from IMR and 1-4 death rates</t>
  </si>
  <si>
    <t>Based on:</t>
  </si>
  <si>
    <t>0-4 Death rate</t>
  </si>
  <si>
    <t>Results are per 1,000</t>
  </si>
  <si>
    <r>
      <t>Life Table q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actual deaths (&lt;5)</t>
    </r>
  </si>
  <si>
    <r>
      <t>Life Table q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actual deaths (&lt;1, 1-4)</t>
    </r>
  </si>
  <si>
    <t>Cumulative risk (&lt;5)</t>
  </si>
  <si>
    <t>Cumulative risk (&lt;1, 1-4)</t>
  </si>
  <si>
    <t>Method for 95% CIs:</t>
  </si>
  <si>
    <t>Cumulative risk (&lt;1)</t>
  </si>
  <si>
    <r>
      <t>Life Table q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 xml:space="preserve"> actual deaths (&lt;1)</t>
    </r>
  </si>
  <si>
    <t>IMR and U5M per 1,000 births; and 0-4 death rate (population)</t>
  </si>
  <si>
    <t>Calculations: IMR and U5M per 1,000 births; and 0-4 death rate (population)</t>
  </si>
  <si>
    <t>Normal Approx Binomial</t>
  </si>
  <si>
    <t>Dths L95%CI</t>
  </si>
  <si>
    <t>Dths U95%CI</t>
  </si>
  <si>
    <t>&lt; 5years</t>
  </si>
  <si>
    <t>&lt; 1 year</t>
  </si>
  <si>
    <t>IMR/1000</t>
  </si>
  <si>
    <t>U5M/1000</t>
  </si>
  <si>
    <t>0-4 Death Rate/1000 &lt;5 yrs</t>
  </si>
  <si>
    <t>&lt; 5 years</t>
  </si>
  <si>
    <t>Based on cumulative risk</t>
  </si>
  <si>
    <t>(Above is annual mortality, as it is cumulated over 1 year)</t>
  </si>
  <si>
    <t>(Above is 5-yr U5M using aggreged cumulative rate)</t>
  </si>
  <si>
    <t>Rate &amp; Risk</t>
  </si>
  <si>
    <t>Cumulative Risk</t>
  </si>
  <si>
    <t>IMR: Infant Mortality Rate (&lt;1):</t>
  </si>
  <si>
    <t>U5M: Under 5 Mortality Rate:</t>
  </si>
  <si>
    <r>
      <t>Var &amp; SE from p</t>
    </r>
    <r>
      <rPr>
        <vertAlign val="subscript"/>
        <sz val="11"/>
        <rFont val="Calibri"/>
        <scheme val="minor"/>
      </rPr>
      <t>x</t>
    </r>
    <r>
      <rPr>
        <sz val="11"/>
        <rFont val="Calibri"/>
        <family val="2"/>
        <scheme val="minor"/>
      </rPr>
      <t xml:space="preserve"> and d</t>
    </r>
    <r>
      <rPr>
        <vertAlign val="subscript"/>
        <sz val="11"/>
        <rFont val="Calibri"/>
        <scheme val="minor"/>
      </rPr>
      <t>x</t>
    </r>
  </si>
  <si>
    <r>
      <t>Based on death rate (m</t>
    </r>
    <r>
      <rPr>
        <b/>
        <vertAlign val="subscript"/>
        <sz val="11"/>
        <rFont val="Calibri"/>
        <scheme val="minor"/>
      </rPr>
      <t>x</t>
    </r>
    <r>
      <rPr>
        <b/>
        <sz val="11"/>
        <rFont val="Calibri"/>
        <scheme val="minor"/>
      </rPr>
      <t>)</t>
    </r>
  </si>
  <si>
    <r>
      <t>p</t>
    </r>
    <r>
      <rPr>
        <vertAlign val="subscript"/>
        <sz val="11"/>
        <color indexed="8"/>
        <rFont val="Calibri"/>
        <scheme val="minor"/>
      </rPr>
      <t>x</t>
    </r>
  </si>
  <si>
    <r>
      <t>Πp</t>
    </r>
    <r>
      <rPr>
        <vertAlign val="subscript"/>
        <sz val="11"/>
        <color indexed="8"/>
        <rFont val="Calibri"/>
        <scheme val="minor"/>
      </rPr>
      <t>x</t>
    </r>
  </si>
  <si>
    <r>
      <t>1-</t>
    </r>
    <r>
      <rPr>
        <sz val="11"/>
        <color indexed="8"/>
        <rFont val="Calibri"/>
        <scheme val="minor"/>
      </rPr>
      <t>Πp</t>
    </r>
    <r>
      <rPr>
        <vertAlign val="subscript"/>
        <sz val="11"/>
        <color indexed="8"/>
        <rFont val="Calibri"/>
        <scheme val="minor"/>
      </rPr>
      <t>x</t>
    </r>
  </si>
  <si>
    <r>
      <t>n</t>
    </r>
    <r>
      <rPr>
        <vertAlign val="subscript"/>
        <sz val="11"/>
        <rFont val="Calibri"/>
        <scheme val="minor"/>
      </rPr>
      <t>x</t>
    </r>
  </si>
  <si>
    <r>
      <t>a</t>
    </r>
    <r>
      <rPr>
        <vertAlign val="subscript"/>
        <sz val="11"/>
        <rFont val="Calibri"/>
        <scheme val="minor"/>
      </rPr>
      <t>x</t>
    </r>
  </si>
  <si>
    <r>
      <t>d</t>
    </r>
    <r>
      <rPr>
        <vertAlign val="subscript"/>
        <sz val="11"/>
        <color theme="1"/>
        <rFont val="Calibri"/>
        <family val="2"/>
        <scheme val="minor"/>
      </rPr>
      <t>x</t>
    </r>
  </si>
  <si>
    <r>
      <t>m</t>
    </r>
    <r>
      <rPr>
        <vertAlign val="subscript"/>
        <sz val="11"/>
        <rFont val="Calibri"/>
        <scheme val="minor"/>
      </rPr>
      <t>x</t>
    </r>
  </si>
  <si>
    <r>
      <t>m</t>
    </r>
    <r>
      <rPr>
        <vertAlign val="subscript"/>
        <sz val="11"/>
        <rFont val="Calibri"/>
        <scheme val="minor"/>
      </rPr>
      <t>x</t>
    </r>
    <r>
      <rPr>
        <sz val="11"/>
        <rFont val="Calibri"/>
        <family val="2"/>
        <scheme val="minor"/>
      </rPr>
      <t>*n</t>
    </r>
    <r>
      <rPr>
        <vertAlign val="subscript"/>
        <sz val="11"/>
        <rFont val="Calibri"/>
        <scheme val="minor"/>
      </rPr>
      <t>x</t>
    </r>
  </si>
  <si>
    <r>
      <t>m</t>
    </r>
    <r>
      <rPr>
        <vertAlign val="subscript"/>
        <sz val="11"/>
        <rFont val="Calibri"/>
        <scheme val="minor"/>
      </rPr>
      <t>x</t>
    </r>
    <r>
      <rPr>
        <sz val="11"/>
        <rFont val="Calibri"/>
        <family val="2"/>
        <scheme val="minor"/>
      </rPr>
      <t>*n</t>
    </r>
    <r>
      <rPr>
        <vertAlign val="subscript"/>
        <sz val="11"/>
        <rFont val="Calibri"/>
        <scheme val="minor"/>
      </rPr>
      <t>x</t>
    </r>
    <r>
      <rPr>
        <vertAlign val="superscript"/>
        <sz val="11"/>
        <rFont val="Calibri"/>
        <scheme val="minor"/>
      </rPr>
      <t>2</t>
    </r>
    <r>
      <rPr>
        <sz val="11"/>
        <rFont val="Calibri"/>
        <family val="2"/>
        <scheme val="minor"/>
      </rPr>
      <t>/N</t>
    </r>
    <r>
      <rPr>
        <vertAlign val="subscript"/>
        <sz val="11"/>
        <rFont val="Calibri"/>
        <scheme val="minor"/>
      </rPr>
      <t>x</t>
    </r>
  </si>
  <si>
    <r>
      <t>q</t>
    </r>
    <r>
      <rPr>
        <vertAlign val="subscript"/>
        <sz val="11"/>
        <rFont val="Calibri"/>
        <scheme val="minor"/>
      </rPr>
      <t>x</t>
    </r>
  </si>
  <si>
    <r>
      <t>p</t>
    </r>
    <r>
      <rPr>
        <vertAlign val="subscript"/>
        <sz val="11"/>
        <rFont val="Calibri"/>
        <scheme val="minor"/>
      </rPr>
      <t>x</t>
    </r>
  </si>
  <si>
    <r>
      <t>var(q</t>
    </r>
    <r>
      <rPr>
        <vertAlign val="subscript"/>
        <sz val="11"/>
        <rFont val="Calibri"/>
        <scheme val="minor"/>
      </rPr>
      <t>x</t>
    </r>
    <r>
      <rPr>
        <sz val="11"/>
        <rFont val="Calibri"/>
        <family val="2"/>
        <scheme val="minor"/>
      </rPr>
      <t>)</t>
    </r>
  </si>
  <si>
    <r>
      <t>SE (q</t>
    </r>
    <r>
      <rPr>
        <vertAlign val="subscript"/>
        <sz val="11"/>
        <rFont val="Calibri"/>
        <scheme val="minor"/>
      </rPr>
      <t>x</t>
    </r>
    <r>
      <rPr>
        <sz val="11"/>
        <rFont val="Calibri"/>
        <family val="2"/>
        <scheme val="minor"/>
      </rPr>
      <t>)</t>
    </r>
  </si>
  <si>
    <r>
      <t>Chiang method II</t>
    </r>
    <r>
      <rPr>
        <sz val="11"/>
        <rFont val="Calibri"/>
        <family val="2"/>
        <scheme val="minor"/>
      </rPr>
      <t xml:space="preserve"> (not used, demonstration only)</t>
    </r>
  </si>
  <si>
    <r>
      <t xml:space="preserve">Standard Error </t>
    </r>
    <r>
      <rPr>
        <sz val="11"/>
        <color theme="1"/>
        <rFont val="Calibri"/>
        <family val="2"/>
        <scheme val="minor"/>
      </rPr>
      <t>(per 100,000)</t>
    </r>
  </si>
  <si>
    <r>
      <t>Based on life table q</t>
    </r>
    <r>
      <rPr>
        <b/>
        <vertAlign val="subscript"/>
        <sz val="11"/>
        <rFont val="Calibri"/>
        <scheme val="minor"/>
      </rPr>
      <t>x</t>
    </r>
    <r>
      <rPr>
        <b/>
        <sz val="11"/>
        <rFont val="Calibri"/>
        <scheme val="minor"/>
      </rPr>
      <t xml:space="preserve"> and p</t>
    </r>
    <r>
      <rPr>
        <b/>
        <vertAlign val="subscript"/>
        <sz val="11"/>
        <rFont val="Calibri"/>
        <scheme val="minor"/>
      </rPr>
      <t>x</t>
    </r>
    <r>
      <rPr>
        <b/>
        <sz val="11"/>
        <rFont val="Calibri"/>
        <scheme val="minor"/>
      </rPr>
      <t xml:space="preserve"> and Chiang I variance estimate</t>
    </r>
  </si>
  <si>
    <t>Confidence Intervals per 1000 births</t>
  </si>
  <si>
    <t>Confidence Intervals per 1000 population</t>
  </si>
  <si>
    <t xml:space="preserve">Poisson distribution </t>
  </si>
  <si>
    <t>Pacific Isd</t>
  </si>
  <si>
    <t>M &amp; F</t>
  </si>
  <si>
    <t>2012-14</t>
  </si>
  <si>
    <t>Births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</si>
</sst>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000000"/>
    <numFmt numFmtId="165" formatCode="0.000000"/>
    <numFmt numFmtId="166" formatCode="0.000000000"/>
    <numFmt numFmtId="167" formatCode="0.00000"/>
    <numFmt numFmtId="168" formatCode="0.0000"/>
    <numFmt numFmtId="169" formatCode="0.00000000"/>
    <numFmt numFmtId="170" formatCode="0.000"/>
    <numFmt numFmtId="171" formatCode="0.0"/>
    <numFmt numFmtId="172" formatCode="0.0000000000"/>
    <numFmt numFmtId="173" formatCode="0;\-0;;@"/>
  </numFmts>
  <fonts count="27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rgb="FFFF8C00"/>
      <name val="Verdana"/>
      <family val="2"/>
    </font>
    <font>
      <sz val="8"/>
      <name val="Verdana"/>
      <family val="2"/>
    </font>
    <font>
      <vertAlign val="sub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2"/>
      <color theme="0"/>
      <name val="Bangla Sangam MN"/>
    </font>
    <font>
      <b/>
      <sz val="16"/>
      <color theme="1"/>
      <name val="Calibri"/>
    </font>
    <font>
      <b/>
      <sz val="14"/>
      <color theme="1"/>
      <name val="Calibri"/>
      <scheme val="minor"/>
    </font>
    <font>
      <u/>
      <sz val="11"/>
      <color theme="11"/>
      <name val="Calibri"/>
      <family val="2"/>
      <scheme val="minor"/>
    </font>
    <font>
      <sz val="9"/>
      <color indexed="81"/>
      <name val="Calibri"/>
      <family val="2"/>
    </font>
    <font>
      <vertAlign val="subscript"/>
      <sz val="9"/>
      <color indexed="81"/>
      <name val="Calibri"/>
    </font>
    <font>
      <vertAlign val="superscript"/>
      <sz val="9"/>
      <color indexed="81"/>
      <name val="Calibri"/>
    </font>
    <font>
      <vertAlign val="subscript"/>
      <sz val="11"/>
      <name val="Calibri"/>
      <scheme val="minor"/>
    </font>
    <font>
      <b/>
      <sz val="11"/>
      <name val="Calibri"/>
      <scheme val="minor"/>
    </font>
    <font>
      <b/>
      <vertAlign val="subscript"/>
      <sz val="11"/>
      <name val="Calibri"/>
      <scheme val="minor"/>
    </font>
    <font>
      <sz val="11"/>
      <color indexed="8"/>
      <name val="Calibri"/>
      <scheme val="minor"/>
    </font>
    <font>
      <vertAlign val="subscript"/>
      <sz val="11"/>
      <color indexed="8"/>
      <name val="Calibri"/>
      <scheme val="minor"/>
    </font>
    <font>
      <b/>
      <sz val="11"/>
      <color indexed="8"/>
      <name val="Calibri"/>
      <scheme val="minor"/>
    </font>
    <font>
      <u/>
      <sz val="11"/>
      <color indexed="12"/>
      <name val="Calibri"/>
      <scheme val="minor"/>
    </font>
    <font>
      <vertAlign val="superscript"/>
      <sz val="11"/>
      <name val="Calibri"/>
      <scheme val="minor"/>
    </font>
    <font>
      <i/>
      <sz val="1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D809"/>
        <bgColor indexed="64"/>
      </patternFill>
    </fill>
    <fill>
      <patternFill patternType="solid">
        <fgColor rgb="FF187693"/>
        <bgColor indexed="64"/>
      </patternFill>
    </fill>
    <fill>
      <patternFill patternType="solid">
        <fgColor rgb="FFABDCEB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2" fillId="0" borderId="0" xfId="0" applyFont="1"/>
    <xf numFmtId="1" fontId="3" fillId="0" borderId="0" xfId="0" applyNumberFormat="1" applyFont="1"/>
    <xf numFmtId="2" fontId="3" fillId="0" borderId="0" xfId="0" applyNumberFormat="1" applyFont="1"/>
    <xf numFmtId="164" fontId="3" fillId="0" borderId="0" xfId="0" applyNumberFormat="1" applyFont="1"/>
    <xf numFmtId="165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Fill="1"/>
    <xf numFmtId="166" fontId="3" fillId="0" borderId="0" xfId="0" applyNumberFormat="1" applyFont="1"/>
    <xf numFmtId="167" fontId="3" fillId="0" borderId="0" xfId="0" applyNumberFormat="1" applyFont="1"/>
    <xf numFmtId="168" fontId="3" fillId="0" borderId="0" xfId="0" applyNumberFormat="1" applyFont="1"/>
    <xf numFmtId="16" fontId="3" fillId="0" borderId="0" xfId="0" quotePrefix="1" applyNumberFormat="1" applyFont="1" applyAlignment="1">
      <alignment horizontal="center"/>
    </xf>
    <xf numFmtId="1" fontId="3" fillId="0" borderId="0" xfId="0" quotePrefix="1" applyNumberFormat="1" applyFont="1" applyAlignment="1">
      <alignment horizontal="right"/>
    </xf>
    <xf numFmtId="0" fontId="3" fillId="0" borderId="0" xfId="0" quotePrefix="1" applyFont="1" applyAlignment="1">
      <alignment horizontal="center"/>
    </xf>
    <xf numFmtId="1" fontId="3" fillId="0" borderId="0" xfId="0" quotePrefix="1" applyNumberFormat="1" applyFont="1"/>
    <xf numFmtId="169" fontId="0" fillId="0" borderId="0" xfId="0" applyNumberFormat="1"/>
    <xf numFmtId="2" fontId="0" fillId="0" borderId="0" xfId="0" applyNumberFormat="1"/>
    <xf numFmtId="3" fontId="3" fillId="0" borderId="0" xfId="0" applyNumberFormat="1" applyFont="1" applyFill="1"/>
    <xf numFmtId="0" fontId="5" fillId="0" borderId="0" xfId="1" applyAlignment="1" applyProtection="1"/>
    <xf numFmtId="2" fontId="3" fillId="0" borderId="0" xfId="0" applyNumberFormat="1" applyFont="1" applyFill="1"/>
    <xf numFmtId="164" fontId="3" fillId="0" borderId="0" xfId="0" applyNumberFormat="1" applyFont="1" applyFill="1"/>
    <xf numFmtId="165" fontId="3" fillId="0" borderId="0" xfId="0" applyNumberFormat="1" applyFont="1" applyFill="1"/>
    <xf numFmtId="1" fontId="3" fillId="0" borderId="0" xfId="0" applyNumberFormat="1" applyFont="1" applyFill="1"/>
    <xf numFmtId="169" fontId="3" fillId="0" borderId="0" xfId="0" applyNumberFormat="1" applyFont="1" applyFill="1"/>
    <xf numFmtId="2" fontId="4" fillId="0" borderId="0" xfId="0" applyNumberFormat="1" applyFont="1" applyFill="1"/>
    <xf numFmtId="170" fontId="0" fillId="0" borderId="0" xfId="0" applyNumberFormat="1"/>
    <xf numFmtId="0" fontId="6" fillId="0" borderId="0" xfId="0" applyFont="1"/>
    <xf numFmtId="0" fontId="7" fillId="0" borderId="0" xfId="0" applyFont="1"/>
    <xf numFmtId="170" fontId="0" fillId="0" borderId="0" xfId="0" applyNumberFormat="1" applyAlignment="1">
      <alignment horizontal="center"/>
    </xf>
    <xf numFmtId="170" fontId="6" fillId="0" borderId="0" xfId="0" applyNumberFormat="1" applyFont="1"/>
    <xf numFmtId="0" fontId="0" fillId="0" borderId="0" xfId="0" applyFill="1" applyAlignment="1">
      <alignment horizontal="center"/>
    </xf>
    <xf numFmtId="170" fontId="0" fillId="3" borderId="0" xfId="0" applyNumberFormat="1" applyFill="1" applyAlignment="1">
      <alignment horizontal="center"/>
    </xf>
    <xf numFmtId="0" fontId="0" fillId="4" borderId="0" xfId="0" applyFill="1"/>
    <xf numFmtId="0" fontId="0" fillId="0" borderId="0" xfId="0" applyFill="1"/>
    <xf numFmtId="0" fontId="0" fillId="5" borderId="0" xfId="0" applyFill="1"/>
    <xf numFmtId="0" fontId="11" fillId="5" borderId="0" xfId="0" applyFont="1" applyFill="1"/>
    <xf numFmtId="2" fontId="0" fillId="0" borderId="0" xfId="0" applyNumberFormat="1" applyFill="1" applyAlignment="1">
      <alignment horizontal="center"/>
    </xf>
    <xf numFmtId="0" fontId="1" fillId="2" borderId="0" xfId="0" applyFont="1" applyFill="1"/>
    <xf numFmtId="0" fontId="1" fillId="0" borderId="0" xfId="0" applyFont="1" applyFill="1"/>
    <xf numFmtId="0" fontId="12" fillId="6" borderId="0" xfId="0" applyFont="1" applyFill="1"/>
    <xf numFmtId="0" fontId="12" fillId="0" borderId="0" xfId="0" applyFont="1" applyFill="1"/>
    <xf numFmtId="0" fontId="10" fillId="0" borderId="0" xfId="0" applyFont="1"/>
    <xf numFmtId="0" fontId="13" fillId="0" borderId="0" xfId="0" applyFont="1"/>
    <xf numFmtId="0" fontId="0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" fontId="0" fillId="0" borderId="3" xfId="0" quotePrefix="1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170" fontId="0" fillId="0" borderId="0" xfId="0" applyNumberFormat="1" applyFill="1" applyAlignment="1">
      <alignment horizontal="center"/>
    </xf>
    <xf numFmtId="170" fontId="0" fillId="0" borderId="0" xfId="0" applyNumberFormat="1" applyFill="1"/>
    <xf numFmtId="0" fontId="6" fillId="0" borderId="1" xfId="0" applyFont="1" applyBorder="1" applyAlignment="1">
      <alignment horizontal="center"/>
    </xf>
    <xf numFmtId="168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70" fontId="6" fillId="0" borderId="1" xfId="0" applyNumberFormat="1" applyFont="1" applyBorder="1" applyAlignment="1"/>
    <xf numFmtId="2" fontId="0" fillId="0" borderId="0" xfId="0" applyNumberFormat="1" applyAlignment="1">
      <alignment horizontal="center"/>
    </xf>
    <xf numFmtId="0" fontId="0" fillId="0" borderId="0" xfId="0" applyFont="1"/>
    <xf numFmtId="170" fontId="0" fillId="0" borderId="0" xfId="0" applyNumberFormat="1" applyFont="1"/>
    <xf numFmtId="2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ont="1" applyAlignment="1">
      <alignment horizontal="center"/>
    </xf>
    <xf numFmtId="170" fontId="0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165" fontId="19" fillId="0" borderId="0" xfId="0" applyNumberFormat="1" applyFont="1" applyFill="1"/>
    <xf numFmtId="1" fontId="19" fillId="0" borderId="0" xfId="0" applyNumberFormat="1" applyFont="1" applyFill="1"/>
    <xf numFmtId="0" fontId="0" fillId="0" borderId="0" xfId="0" quotePrefix="1" applyFont="1"/>
    <xf numFmtId="168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center"/>
    </xf>
    <xf numFmtId="0" fontId="0" fillId="0" borderId="5" xfId="0" applyFont="1" applyBorder="1" applyAlignment="1">
      <alignment horizontal="center"/>
    </xf>
    <xf numFmtId="169" fontId="0" fillId="0" borderId="5" xfId="0" applyNumberFormat="1" applyFont="1" applyBorder="1" applyAlignment="1">
      <alignment horizontal="center"/>
    </xf>
    <xf numFmtId="170" fontId="0" fillId="0" borderId="5" xfId="0" applyNumberFormat="1" applyFont="1" applyBorder="1" applyAlignment="1">
      <alignment horizontal="center"/>
    </xf>
    <xf numFmtId="170" fontId="0" fillId="0" borderId="1" xfId="0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165" fontId="0" fillId="0" borderId="4" xfId="0" applyNumberFormat="1" applyFont="1" applyBorder="1" applyAlignment="1">
      <alignment horizontal="center"/>
    </xf>
    <xf numFmtId="170" fontId="0" fillId="0" borderId="4" xfId="0" applyNumberFormat="1" applyFont="1" applyBorder="1" applyAlignment="1">
      <alignment horizontal="center"/>
    </xf>
    <xf numFmtId="169" fontId="0" fillId="0" borderId="4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8" fontId="23" fillId="0" borderId="1" xfId="0" applyNumberFormat="1" applyFont="1" applyBorder="1" applyAlignment="1">
      <alignment horizontal="left"/>
    </xf>
    <xf numFmtId="169" fontId="0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71" fontId="0" fillId="0" borderId="0" xfId="0" applyNumberFormat="1" applyFont="1"/>
    <xf numFmtId="0" fontId="24" fillId="0" borderId="0" xfId="1" applyFont="1" applyAlignment="1" applyProtection="1"/>
    <xf numFmtId="0" fontId="19" fillId="0" borderId="0" xfId="0" applyFont="1"/>
    <xf numFmtId="1" fontId="1" fillId="0" borderId="0" xfId="0" applyNumberFormat="1" applyFont="1"/>
    <xf numFmtId="2" fontId="1" fillId="0" borderId="0" xfId="0" applyNumberFormat="1" applyFont="1"/>
    <xf numFmtId="2" fontId="1" fillId="0" borderId="0" xfId="0" applyNumberFormat="1" applyFont="1" applyFill="1"/>
    <xf numFmtId="164" fontId="1" fillId="0" borderId="0" xfId="0" applyNumberFormat="1" applyFont="1"/>
    <xf numFmtId="3" fontId="1" fillId="0" borderId="0" xfId="0" applyNumberFormat="1" applyFont="1" applyFill="1"/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165" fontId="1" fillId="0" borderId="0" xfId="0" applyNumberFormat="1" applyFont="1" applyFill="1"/>
    <xf numFmtId="169" fontId="1" fillId="0" borderId="0" xfId="0" applyNumberFormat="1" applyFont="1" applyFill="1"/>
    <xf numFmtId="164" fontId="1" fillId="0" borderId="0" xfId="0" applyNumberFormat="1" applyFont="1" applyFill="1"/>
    <xf numFmtId="172" fontId="1" fillId="0" borderId="0" xfId="0" applyNumberFormat="1" applyFont="1"/>
    <xf numFmtId="168" fontId="1" fillId="0" borderId="0" xfId="0" applyNumberFormat="1" applyFont="1"/>
    <xf numFmtId="2" fontId="21" fillId="0" borderId="0" xfId="0" applyNumberFormat="1" applyFont="1" applyFill="1"/>
    <xf numFmtId="0" fontId="1" fillId="0" borderId="0" xfId="0" quotePrefix="1" applyFont="1" applyAlignment="1">
      <alignment horizontal="center"/>
    </xf>
    <xf numFmtId="167" fontId="1" fillId="0" borderId="0" xfId="0" applyNumberFormat="1" applyFont="1"/>
    <xf numFmtId="1" fontId="1" fillId="0" borderId="0" xfId="0" quotePrefix="1" applyNumberFormat="1" applyFont="1"/>
    <xf numFmtId="1" fontId="1" fillId="0" borderId="0" xfId="0" applyNumberFormat="1" applyFont="1" applyFill="1"/>
    <xf numFmtId="166" fontId="1" fillId="0" borderId="0" xfId="0" applyNumberFormat="1" applyFont="1"/>
    <xf numFmtId="0" fontId="19" fillId="0" borderId="1" xfId="0" applyFont="1" applyBorder="1" applyAlignment="1"/>
    <xf numFmtId="1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70" fontId="1" fillId="0" borderId="5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65" fontId="19" fillId="0" borderId="0" xfId="0" applyNumberFormat="1" applyFont="1"/>
    <xf numFmtId="165" fontId="1" fillId="0" borderId="0" xfId="0" applyNumberFormat="1" applyFont="1"/>
    <xf numFmtId="1" fontId="19" fillId="0" borderId="0" xfId="0" applyNumberFormat="1" applyFont="1"/>
    <xf numFmtId="170" fontId="0" fillId="3" borderId="1" xfId="0" applyNumberFormat="1" applyFill="1" applyBorder="1" applyAlignment="1">
      <alignment horizontal="center"/>
    </xf>
    <xf numFmtId="170" fontId="0" fillId="0" borderId="1" xfId="0" applyNumberFormat="1" applyFill="1" applyBorder="1" applyAlignment="1">
      <alignment horizontal="center"/>
    </xf>
    <xf numFmtId="170" fontId="0" fillId="0" borderId="1" xfId="0" applyNumberFormat="1" applyBorder="1"/>
    <xf numFmtId="0" fontId="0" fillId="0" borderId="1" xfId="0" applyBorder="1"/>
    <xf numFmtId="2" fontId="0" fillId="0" borderId="1" xfId="0" applyNumberFormat="1" applyBorder="1" applyAlignment="1">
      <alignment horizontal="center"/>
    </xf>
    <xf numFmtId="168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171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1" fillId="0" borderId="5" xfId="0" applyFont="1" applyBorder="1" applyAlignment="1">
      <alignment horizontal="center"/>
    </xf>
    <xf numFmtId="1" fontId="1" fillId="0" borderId="5" xfId="0" applyNumberFormat="1" applyFont="1" applyBorder="1"/>
    <xf numFmtId="0" fontId="1" fillId="0" borderId="5" xfId="0" applyFont="1" applyFill="1" applyBorder="1"/>
    <xf numFmtId="3" fontId="1" fillId="0" borderId="5" xfId="0" applyNumberFormat="1" applyFont="1" applyFill="1" applyBorder="1"/>
    <xf numFmtId="165" fontId="1" fillId="0" borderId="5" xfId="0" applyNumberFormat="1" applyFont="1" applyFill="1" applyBorder="1"/>
    <xf numFmtId="169" fontId="1" fillId="0" borderId="5" xfId="0" applyNumberFormat="1" applyFont="1" applyFill="1" applyBorder="1"/>
    <xf numFmtId="164" fontId="1" fillId="0" borderId="5" xfId="0" applyNumberFormat="1" applyFont="1" applyFill="1" applyBorder="1"/>
    <xf numFmtId="172" fontId="1" fillId="0" borderId="5" xfId="0" applyNumberFormat="1" applyFont="1" applyBorder="1"/>
    <xf numFmtId="16" fontId="1" fillId="0" borderId="0" xfId="0" quotePrefix="1" applyNumberFormat="1" applyFont="1" applyBorder="1" applyAlignment="1">
      <alignment horizontal="center"/>
    </xf>
    <xf numFmtId="1" fontId="1" fillId="0" borderId="0" xfId="0" applyNumberFormat="1" applyFont="1" applyBorder="1"/>
    <xf numFmtId="0" fontId="1" fillId="0" borderId="0" xfId="0" applyFont="1" applyFill="1" applyBorder="1"/>
    <xf numFmtId="3" fontId="1" fillId="0" borderId="0" xfId="0" applyNumberFormat="1" applyFont="1" applyFill="1" applyBorder="1"/>
    <xf numFmtId="165" fontId="1" fillId="0" borderId="0" xfId="0" applyNumberFormat="1" applyFont="1" applyFill="1" applyBorder="1"/>
    <xf numFmtId="169" fontId="1" fillId="0" borderId="0" xfId="0" applyNumberFormat="1" applyFont="1" applyFill="1" applyBorder="1"/>
    <xf numFmtId="164" fontId="1" fillId="0" borderId="0" xfId="0" applyNumberFormat="1" applyFont="1" applyFill="1" applyBorder="1"/>
    <xf numFmtId="172" fontId="1" fillId="0" borderId="0" xfId="0" applyNumberFormat="1" applyFont="1" applyBorder="1"/>
    <xf numFmtId="0" fontId="1" fillId="0" borderId="0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/>
    <xf numFmtId="0" fontId="1" fillId="0" borderId="1" xfId="0" applyFont="1" applyFill="1" applyBorder="1"/>
    <xf numFmtId="3" fontId="1" fillId="0" borderId="1" xfId="0" applyNumberFormat="1" applyFont="1" applyFill="1" applyBorder="1"/>
    <xf numFmtId="165" fontId="1" fillId="0" borderId="1" xfId="0" applyNumberFormat="1" applyFont="1" applyFill="1" applyBorder="1"/>
    <xf numFmtId="169" fontId="1" fillId="0" borderId="1" xfId="0" applyNumberFormat="1" applyFont="1" applyFill="1" applyBorder="1"/>
    <xf numFmtId="164" fontId="1" fillId="0" borderId="1" xfId="0" applyNumberFormat="1" applyFont="1" applyFill="1" applyBorder="1"/>
    <xf numFmtId="172" fontId="1" fillId="0" borderId="1" xfId="0" applyNumberFormat="1" applyFont="1" applyBorder="1"/>
    <xf numFmtId="16" fontId="1" fillId="0" borderId="1" xfId="0" quotePrefix="1" applyNumberFormat="1" applyFont="1" applyBorder="1" applyAlignment="1">
      <alignment horizontal="center"/>
    </xf>
    <xf numFmtId="0" fontId="0" fillId="0" borderId="0" xfId="0" applyFont="1" applyFill="1"/>
    <xf numFmtId="168" fontId="6" fillId="0" borderId="0" xfId="0" applyNumberFormat="1" applyFont="1" applyFill="1" applyBorder="1" applyAlignment="1">
      <alignment horizontal="left"/>
    </xf>
    <xf numFmtId="168" fontId="6" fillId="0" borderId="1" xfId="0" applyNumberFormat="1" applyFont="1" applyFill="1" applyBorder="1" applyAlignment="1">
      <alignment horizontal="left"/>
    </xf>
    <xf numFmtId="170" fontId="6" fillId="0" borderId="1" xfId="0" applyNumberFormat="1" applyFont="1" applyFill="1" applyBorder="1" applyAlignment="1"/>
    <xf numFmtId="1" fontId="1" fillId="0" borderId="1" xfId="0" applyNumberFormat="1" applyFont="1" applyFill="1" applyBorder="1" applyAlignment="1">
      <alignment horizontal="center"/>
    </xf>
    <xf numFmtId="0" fontId="6" fillId="0" borderId="1" xfId="0" applyFont="1" applyFill="1" applyBorder="1"/>
    <xf numFmtId="2" fontId="1" fillId="0" borderId="1" xfId="0" applyNumberFormat="1" applyFont="1" applyFill="1" applyBorder="1" applyAlignment="1">
      <alignment horizontal="center"/>
    </xf>
    <xf numFmtId="168" fontId="0" fillId="0" borderId="0" xfId="0" applyNumberFormat="1" applyFont="1" applyFill="1" applyAlignment="1">
      <alignment horizontal="center"/>
    </xf>
    <xf numFmtId="170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 applyAlignment="1">
      <alignment horizontal="center"/>
    </xf>
    <xf numFmtId="0" fontId="0" fillId="0" borderId="5" xfId="0" applyFont="1" applyFill="1" applyBorder="1" applyAlignment="1">
      <alignment horizontal="center"/>
    </xf>
    <xf numFmtId="170" fontId="0" fillId="0" borderId="5" xfId="0" applyNumberFormat="1" applyFont="1" applyFill="1" applyBorder="1" applyAlignment="1">
      <alignment horizontal="center"/>
    </xf>
    <xf numFmtId="169" fontId="0" fillId="0" borderId="5" xfId="0" applyNumberFormat="1" applyFont="1" applyFill="1" applyBorder="1" applyAlignment="1">
      <alignment horizontal="center"/>
    </xf>
    <xf numFmtId="170" fontId="0" fillId="0" borderId="1" xfId="0" applyNumberFormat="1" applyFont="1" applyFill="1" applyBorder="1" applyAlignment="1">
      <alignment horizontal="center"/>
    </xf>
    <xf numFmtId="168" fontId="0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/>
    <xf numFmtId="0" fontId="1" fillId="2" borderId="0" xfId="0" applyFont="1" applyFill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173" fontId="0" fillId="0" borderId="0" xfId="0" applyNumberFormat="1" applyAlignment="1">
      <alignment horizontal="left"/>
    </xf>
    <xf numFmtId="0" fontId="0" fillId="0" borderId="0" xfId="0" applyFont="1" applyFill="1" applyAlignment="1">
      <alignment horizontal="center"/>
    </xf>
    <xf numFmtId="170" fontId="6" fillId="0" borderId="0" xfId="0" applyNumberFormat="1" applyFont="1" applyFill="1" applyBorder="1" applyAlignment="1">
      <alignment horizontal="center" wrapText="1"/>
    </xf>
    <xf numFmtId="170" fontId="6" fillId="0" borderId="1" xfId="0" applyNumberFormat="1" applyFont="1" applyFill="1" applyBorder="1" applyAlignment="1">
      <alignment horizontal="center" wrapText="1"/>
    </xf>
    <xf numFmtId="0" fontId="19" fillId="0" borderId="0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70" fontId="6" fillId="0" borderId="0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 wrapText="1"/>
    </xf>
    <xf numFmtId="2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Alignment="1">
      <alignment horizontal="center" wrapText="1"/>
    </xf>
    <xf numFmtId="165" fontId="1" fillId="0" borderId="0" xfId="0" applyNumberFormat="1" applyFont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</cellXfs>
  <cellStyles count="162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121920</xdr:rowOff>
        </xdr:from>
        <xdr:to>
          <xdr:col>11</xdr:col>
          <xdr:colOff>609600</xdr:colOff>
          <xdr:row>36</xdr:row>
          <xdr:rowOff>114300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558800</xdr:colOff>
      <xdr:row>1</xdr:row>
      <xdr:rowOff>38100</xdr:rowOff>
    </xdr:from>
    <xdr:to>
      <xdr:col>11</xdr:col>
      <xdr:colOff>603885</xdr:colOff>
      <xdr:row>11</xdr:row>
      <xdr:rowOff>36830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8300" y="215900"/>
          <a:ext cx="1696085" cy="17767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45720</xdr:rowOff>
        </xdr:from>
        <xdr:to>
          <xdr:col>11</xdr:col>
          <xdr:colOff>609600</xdr:colOff>
          <xdr:row>66</xdr:row>
          <xdr:rowOff>152400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</xdr:row>
          <xdr:rowOff>68580</xdr:rowOff>
        </xdr:from>
        <xdr:to>
          <xdr:col>11</xdr:col>
          <xdr:colOff>609600</xdr:colOff>
          <xdr:row>92</xdr:row>
          <xdr:rowOff>114300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76200</xdr:rowOff>
        </xdr:from>
        <xdr:to>
          <xdr:col>11</xdr:col>
          <xdr:colOff>609600</xdr:colOff>
          <xdr:row>116</xdr:row>
          <xdr:rowOff>121920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152400</xdr:rowOff>
        </xdr:from>
        <xdr:to>
          <xdr:col>11</xdr:col>
          <xdr:colOff>609600</xdr:colOff>
          <xdr:row>146</xdr:row>
          <xdr:rowOff>76200</xdr:rowOff>
        </xdr:to>
        <xdr:sp macro="" textlink="">
          <xdr:nvSpPr>
            <xdr:cNvPr id="9221" name="Object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147</xdr:row>
          <xdr:rowOff>0</xdr:rowOff>
        </xdr:from>
        <xdr:to>
          <xdr:col>12</xdr:col>
          <xdr:colOff>83820</xdr:colOff>
          <xdr:row>179</xdr:row>
          <xdr:rowOff>152400</xdr:rowOff>
        </xdr:to>
        <xdr:sp macro="" textlink="">
          <xdr:nvSpPr>
            <xdr:cNvPr id="9222" name="Object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178</xdr:row>
          <xdr:rowOff>152400</xdr:rowOff>
        </xdr:from>
        <xdr:to>
          <xdr:col>12</xdr:col>
          <xdr:colOff>83820</xdr:colOff>
          <xdr:row>210</xdr:row>
          <xdr:rowOff>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209</xdr:row>
          <xdr:rowOff>45720</xdr:rowOff>
        </xdr:from>
        <xdr:to>
          <xdr:col>12</xdr:col>
          <xdr:colOff>83820</xdr:colOff>
          <xdr:row>231</xdr:row>
          <xdr:rowOff>45720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231</xdr:row>
          <xdr:rowOff>121920</xdr:rowOff>
        </xdr:from>
        <xdr:to>
          <xdr:col>12</xdr:col>
          <xdr:colOff>83820</xdr:colOff>
          <xdr:row>248</xdr:row>
          <xdr:rowOff>68580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280</xdr:row>
          <xdr:rowOff>38100</xdr:rowOff>
        </xdr:from>
        <xdr:to>
          <xdr:col>11</xdr:col>
          <xdr:colOff>609600</xdr:colOff>
          <xdr:row>302</xdr:row>
          <xdr:rowOff>38100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249</xdr:row>
          <xdr:rowOff>0</xdr:rowOff>
        </xdr:from>
        <xdr:to>
          <xdr:col>11</xdr:col>
          <xdr:colOff>723900</xdr:colOff>
          <xdr:row>278</xdr:row>
          <xdr:rowOff>114300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12700</xdr:colOff>
      <xdr:row>2</xdr:row>
      <xdr:rowOff>25400</xdr:rowOff>
    </xdr:from>
    <xdr:to>
      <xdr:col>19</xdr:col>
      <xdr:colOff>12700</xdr:colOff>
      <xdr:row>7</xdr:row>
      <xdr:rowOff>0</xdr:rowOff>
    </xdr:to>
    <xdr:sp macro="" textlink="">
      <xdr:nvSpPr>
        <xdr:cNvPr id="3" name="TextBox 2"/>
        <xdr:cNvSpPr txBox="1"/>
      </xdr:nvSpPr>
      <xdr:spPr>
        <a:xfrm>
          <a:off x="10629900" y="736600"/>
          <a:ext cx="5867400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Infant and Under 5 Mortality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2</xdr:row>
      <xdr:rowOff>38100</xdr:rowOff>
    </xdr:from>
    <xdr:to>
      <xdr:col>20</xdr:col>
      <xdr:colOff>0</xdr:colOff>
      <xdr:row>7</xdr:row>
      <xdr:rowOff>12700</xdr:rowOff>
    </xdr:to>
    <xdr:sp macro="" textlink="">
      <xdr:nvSpPr>
        <xdr:cNvPr id="4" name="TextBox 3"/>
        <xdr:cNvSpPr txBox="1"/>
      </xdr:nvSpPr>
      <xdr:spPr>
        <a:xfrm>
          <a:off x="10096500" y="749300"/>
          <a:ext cx="5867400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Infant and Under 5 Mortality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" name="Text Box 1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" name="Text Box 1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" name="Text Box 1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" name="Text Box 1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" name="Text Box 1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" name="Text Box 1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" name="Text Box 1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" name="Text Box 1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" name="Text Box 1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" name="Text Box 1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" name="Text Box 1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" name="Text Box 1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" name="Text Box 1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" name="Text Box 1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" name="Text Box 1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" name="Text Box 1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" name="Text Box 1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" name="Text Box 1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" name="Text Box 1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" name="Text Box 1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" name="Text Box 1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" name="Text Box 1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" name="Text Box 1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" name="Text Box 1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" name="Text Box 1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" name="Text Box 1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" name="Text Box 1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" name="Text Box 1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" name="Text Box 1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" name="Text Box 1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" name="Text Box 1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" name="Text Box 1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" name="Text Box 1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" name="Text Box 1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4" name="Text Box 1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5" name="Text Box 1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6" name="Text Box 1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7" name="Text Box 1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8" name="Text Box 1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9" name="Text Box 159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0" name="Text Box 2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1" name="Text Box 2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2" name="Text Box 2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3" name="Text Box 2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4" name="Text Box 2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5" name="Text Box 2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6" name="Text Box 2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7" name="Text Box 2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8" name="Text Box 2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89" name="Text Box 2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0" name="Text Box 2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1" name="Text Box 2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2" name="Text Box 2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3" name="Text Box 2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4" name="Text Box 2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5" name="Text Box 2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6" name="Text Box 2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7" name="Text Box 2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8" name="Text Box 2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99" name="Text Box 2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0" name="Text Box 2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1" name="Text Box 2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2" name="Text Box 2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3" name="Text Box 2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4" name="Text Box 2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5" name="Text Box 2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6" name="Text Box 2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7" name="Text Box 2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8" name="Text Box 2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09" name="Text Box 2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0" name="Text Box 2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1" name="Text Box 2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2" name="Text Box 2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3" name="Text Box 2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4" name="Text Box 2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5" name="Text Box 2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6" name="Text Box 2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7" name="Text Box 2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8" name="Text Box 2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19" name="Text Box 2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0" name="Text Box 2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1" name="Text Box 2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2" name="Text Box 2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3" name="Text Box 2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4" name="Text Box 2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5" name="Text Box 2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6" name="Text Box 2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7" name="Text Box 2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8" name="Text Box 2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29" name="Text Box 2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0" name="Text Box 2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1" name="Text Box 2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2" name="Text Box 2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3" name="Text Box 2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4" name="Text Box 2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5" name="Text Box 2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6" name="Text Box 2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7" name="Text Box 2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8" name="Text Box 2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39" name="Text Box 3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0" name="Text Box 3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1" name="Text Box 3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2" name="Text Box 3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3" name="Text Box 3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4" name="Text Box 3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5" name="Text Box 3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6" name="Text Box 3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7" name="Text Box 3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8" name="Text Box 3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49" name="Text Box 3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0" name="Text Box 3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1" name="Text Box 3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2" name="Text Box 3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3" name="Text Box 3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4" name="Text Box 3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5" name="Text Box 3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6" name="Text Box 3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7" name="Text Box 3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8" name="Text Box 3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59" name="Text Box 3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0" name="Text Box 3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1" name="Text Box 3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2" name="Text Box 3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3" name="Text Box 3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4" name="Text Box 3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5" name="Text Box 3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6" name="Text Box 3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7" name="Text Box 3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8" name="Text Box 3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69" name="Text Box 3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0" name="Text Box 3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1" name="Text Box 3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2" name="Text Box 3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3" name="Text Box 3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4" name="Text Box 3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5" name="Text Box 3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6" name="Text Box 3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7" name="Text Box 3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8" name="Text Box 3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79" name="Text Box 3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0" name="Text Box 3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1" name="Text Box 3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2" name="Text Box 3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3" name="Text Box 3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4" name="Text Box 3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5" name="Text Box 3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6" name="Text Box 3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7" name="Text Box 3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8" name="Text Box 3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89" name="Text Box 3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0" name="Text Box 3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1" name="Text Box 3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2" name="Text Box 3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3" name="Text Box 3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4" name="Text Box 3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5" name="Text Box 3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6" name="Text Box 3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7" name="Text Box 3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8" name="Text Box 3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199" name="Text Box 3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0" name="Text Box 3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1" name="Text Box 3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2" name="Text Box 3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3" name="Text Box 3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4" name="Text Box 3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5" name="Text Box 3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6" name="Text Box 3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7" name="Text Box 3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8" name="Text Box 3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09" name="Text Box 3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0" name="Text Box 3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1" name="Text Box 3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2" name="Text Box 3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3" name="Text Box 3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4" name="Text Box 3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5" name="Text Box 3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6" name="Text Box 3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7" name="Text Box 3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8" name="Text Box 3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19" name="Text Box 3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0" name="Text Box 3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1" name="Text Box 3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2" name="Text Box 3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3" name="Text Box 3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4" name="Text Box 3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5" name="Text Box 3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6" name="Text Box 3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7" name="Text Box 3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8" name="Text Box 3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29" name="Text Box 3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0" name="Text Box 3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1" name="Text Box 3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2" name="Text Box 3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3" name="Text Box 3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4" name="Text Box 3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5" name="Text Box 3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6" name="Text Box 3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7" name="Text Box 3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8" name="Text Box 3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39" name="Text Box 4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0" name="Text Box 4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1" name="Text Box 4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2" name="Text Box 4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3" name="Text Box 4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4" name="Text Box 4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5" name="Text Box 4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6" name="Text Box 4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7" name="Text Box 4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8" name="Text Box 4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49" name="Text Box 4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0" name="Text Box 4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1" name="Text Box 4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2" name="Text Box 4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3" name="Text Box 4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4" name="Text Box 4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5" name="Text Box 4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6" name="Text Box 4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7" name="Text Box 4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8" name="Text Box 4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59" name="Text Box 4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0" name="Text Box 4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1" name="Text Box 4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2" name="Text Box 4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3" name="Text Box 4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4" name="Text Box 4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5" name="Text Box 4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6" name="Text Box 4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7" name="Text Box 4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8" name="Text Box 4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69" name="Text Box 4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0" name="Text Box 4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1" name="Text Box 4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2" name="Text Box 4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3" name="Text Box 4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4" name="Text Box 4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5" name="Text Box 4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6" name="Text Box 4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7" name="Text Box 4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8" name="Text Box 4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79" name="Text Box 4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0" name="Text Box 4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1" name="Text Box 4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2" name="Text Box 4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3" name="Text Box 4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4" name="Text Box 4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5" name="Text Box 4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6" name="Text Box 4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7" name="Text Box 4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8" name="Text Box 4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89" name="Text Box 4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0" name="Text Box 4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1" name="Text Box 4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2" name="Text Box 4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3" name="Text Box 4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4" name="Text Box 4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5" name="Text Box 4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6" name="Text Box 4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7" name="Text Box 4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8" name="Text Box 4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299" name="Text Box 4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0" name="Text Box 4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1" name="Text Box 4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2" name="Text Box 4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3" name="Text Box 4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4" name="Text Box 4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5" name="Text Box 4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6" name="Text Box 4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7" name="Text Box 4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8" name="Text Box 4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09" name="Text Box 4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0" name="Text Box 4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1" name="Text Box 4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2" name="Text Box 4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3" name="Text Box 4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4" name="Text Box 4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5" name="Text Box 4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6" name="Text Box 4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7" name="Text Box 4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8" name="Text Box 4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19" name="Text Box 4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0" name="Text Box 4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1" name="Text Box 4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2" name="Text Box 4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3" name="Text Box 4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4" name="Text Box 4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5" name="Text Box 4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6" name="Text Box 4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7" name="Text Box 4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8" name="Text Box 4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29" name="Text Box 4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0" name="Text Box 4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1" name="Text Box 4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2" name="Text Box 4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3" name="Text Box 4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4" name="Text Box 4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5" name="Text Box 4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6" name="Text Box 4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7" name="Text Box 4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8" name="Text Box 4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39" name="Text Box 5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0" name="Text Box 5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1" name="Text Box 5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2" name="Text Box 5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3" name="Text Box 5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4" name="Text Box 5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5" name="Text Box 5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6" name="Text Box 5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7" name="Text Box 5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8" name="Text Box 5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49" name="Text Box 5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0" name="Text Box 5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1" name="Text Box 5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2" name="Text Box 5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3" name="Text Box 5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4" name="Text Box 5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5" name="Text Box 5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6" name="Text Box 5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7" name="Text Box 5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8" name="Text Box 5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59" name="Text Box 5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0" name="Text Box 5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1" name="Text Box 5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2" name="Text Box 5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3" name="Text Box 5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4" name="Text Box 5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5" name="Text Box 5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6" name="Text Box 5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7" name="Text Box 5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8" name="Text Box 5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69" name="Text Box 5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0" name="Text Box 5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1" name="Text Box 5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2" name="Text Box 5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3" name="Text Box 5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4" name="Text Box 5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5" name="Text Box 5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6" name="Text Box 5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7" name="Text Box 5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8" name="Text Box 5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79" name="Text Box 5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0" name="Text Box 5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1" name="Text Box 5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2" name="Text Box 5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3" name="Text Box 5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4" name="Text Box 5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5" name="Text Box 5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6" name="Text Box 5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7" name="Text Box 5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8" name="Text Box 5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89" name="Text Box 5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0" name="Text Box 5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1" name="Text Box 5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2" name="Text Box 5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3" name="Text Box 5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4" name="Text Box 5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5" name="Text Box 5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6" name="Text Box 5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7" name="Text Box 5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8" name="Text Box 5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399" name="Text Box 5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0" name="Text Box 5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1" name="Text Box 5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2" name="Text Box 5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3" name="Text Box 5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4" name="Text Box 5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5" name="Text Box 5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6" name="Text Box 5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7" name="Text Box 5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8" name="Text Box 5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09" name="Text Box 5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0" name="Text Box 5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1" name="Text Box 5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2" name="Text Box 5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3" name="Text Box 5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4" name="Text Box 5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5" name="Text Box 5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6" name="Text Box 5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7" name="Text Box 5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8" name="Text Box 5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19" name="Text Box 5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0" name="Text Box 5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1" name="Text Box 5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2" name="Text Box 5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3" name="Text Box 5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4" name="Text Box 5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5" name="Text Box 5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6" name="Text Box 5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7" name="Text Box 5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8" name="Text Box 5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29" name="Text Box 5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0" name="Text Box 5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1" name="Text Box 5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2" name="Text Box 5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3" name="Text Box 5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4" name="Text Box 5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5" name="Text Box 5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6" name="Text Box 5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7" name="Text Box 5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8" name="Text Box 5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39" name="Text Box 6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0" name="Text Box 6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1" name="Text Box 6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2" name="Text Box 6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3" name="Text Box 6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4" name="Text Box 6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5" name="Text Box 6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6" name="Text Box 6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7" name="Text Box 6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8" name="Text Box 6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49" name="Text Box 6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0" name="Text Box 6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1" name="Text Box 6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2" name="Text Box 6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3" name="Text Box 6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4" name="Text Box 6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5" name="Text Box 6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6" name="Text Box 6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7" name="Text Box 6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8" name="Text Box 6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59" name="Text Box 6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0" name="Text Box 6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1" name="Text Box 6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2" name="Text Box 6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3" name="Text Box 6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4" name="Text Box 6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5" name="Text Box 6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6" name="Text Box 6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7" name="Text Box 6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8" name="Text Box 6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69" name="Text Box 6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0" name="Text Box 6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1" name="Text Box 6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2" name="Text Box 6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3" name="Text Box 6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4" name="Text Box 6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5" name="Text Box 6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6" name="Text Box 6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7" name="Text Box 6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8" name="Text Box 6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79" name="Text Box 6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0" name="Text Box 6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1" name="Text Box 6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2" name="Text Box 6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3" name="Text Box 6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4" name="Text Box 6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5" name="Text Box 6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6" name="Text Box 6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7" name="Text Box 6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8" name="Text Box 6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89" name="Text Box 6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0" name="Text Box 6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1" name="Text Box 6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2" name="Text Box 6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3" name="Text Box 6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4" name="Text Box 6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5" name="Text Box 6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6" name="Text Box 6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7" name="Text Box 6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8" name="Text Box 6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499" name="Text Box 6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0" name="Text Box 6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1" name="Text Box 6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2" name="Text Box 6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3" name="Text Box 6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4" name="Text Box 6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5" name="Text Box 6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6" name="Text Box 6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7" name="Text Box 6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8" name="Text Box 6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09" name="Text Box 6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0" name="Text Box 6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1" name="Text Box 6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2" name="Text Box 6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3" name="Text Box 6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4" name="Text Box 6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5" name="Text Box 6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6" name="Text Box 6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7" name="Text Box 6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8" name="Text Box 6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19" name="Text Box 6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0" name="Text Box 6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1" name="Text Box 6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2" name="Text Box 6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3" name="Text Box 6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4" name="Text Box 6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5" name="Text Box 6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6" name="Text Box 6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7" name="Text Box 6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8" name="Text Box 6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29" name="Text Box 6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0" name="Text Box 6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1" name="Text Box 6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2" name="Text Box 6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3" name="Text Box 6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4" name="Text Box 6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5" name="Text Box 6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6" name="Text Box 6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7" name="Text Box 6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8" name="Text Box 6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39" name="Text Box 7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0" name="Text Box 7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1" name="Text Box 7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2" name="Text Box 7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3" name="Text Box 7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4" name="Text Box 7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5" name="Text Box 7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6" name="Text Box 7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7" name="Text Box 7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8" name="Text Box 7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49" name="Text Box 7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0" name="Text Box 7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1" name="Text Box 7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2" name="Text Box 7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3" name="Text Box 7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4" name="Text Box 7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5" name="Text Box 7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6" name="Text Box 7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7" name="Text Box 7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8" name="Text Box 7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59" name="Text Box 7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0" name="Text Box 7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1" name="Text Box 7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2" name="Text Box 7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3" name="Text Box 7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4" name="Text Box 7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5" name="Text Box 7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6" name="Text Box 7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7" name="Text Box 7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8" name="Text Box 7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69" name="Text Box 7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0" name="Text Box 7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1" name="Text Box 7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2" name="Text Box 7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3" name="Text Box 7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4" name="Text Box 7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5" name="Text Box 7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6" name="Text Box 7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7" name="Text Box 7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8" name="Text Box 7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79" name="Text Box 7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0" name="Text Box 7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1" name="Text Box 7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2" name="Text Box 7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3" name="Text Box 7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4" name="Text Box 7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5" name="Text Box 7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6" name="Text Box 7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7" name="Text Box 7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8" name="Text Box 7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89" name="Text Box 7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0" name="Text Box 7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1" name="Text Box 7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2" name="Text Box 7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3" name="Text Box 7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4" name="Text Box 7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5" name="Text Box 7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6" name="Text Box 7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7" name="Text Box 7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8" name="Text Box 7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599" name="Text Box 7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0" name="Text Box 7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1" name="Text Box 7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2" name="Text Box 7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3" name="Text Box 7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4" name="Text Box 7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5" name="Text Box 7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6" name="Text Box 7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7" name="Text Box 7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8" name="Text Box 7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09" name="Text Box 7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0" name="Text Box 7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1" name="Text Box 7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2" name="Text Box 7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3" name="Text Box 7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4" name="Text Box 7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5" name="Text Box 7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6" name="Text Box 7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7" name="Text Box 7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8" name="Text Box 7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19" name="Text Box 7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0" name="Text Box 7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1" name="Text Box 7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2" name="Text Box 7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3" name="Text Box 7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4" name="Text Box 7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5" name="Text Box 7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6" name="Text Box 7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7" name="Text Box 7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8" name="Text Box 7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29" name="Text Box 7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0" name="Text Box 7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1" name="Text Box 7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2" name="Text Box 7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3" name="Text Box 7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4" name="Text Box 7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5" name="Text Box 7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6" name="Text Box 7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7" name="Text Box 7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8" name="Text Box 7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39" name="Text Box 8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0" name="Text Box 80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1" name="Text Box 80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2" name="Text Box 80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3" name="Text Box 80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4" name="Text Box 80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5" name="Text Box 80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6" name="Text Box 80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7" name="Text Box 80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8" name="Text Box 80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49" name="Text Box 81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0" name="Text Box 81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1" name="Text Box 81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2" name="Text Box 81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3" name="Text Box 81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4" name="Text Box 81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5" name="Text Box 81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6" name="Text Box 81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7" name="Text Box 81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8" name="Text Box 81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59" name="Text Box 82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0" name="Text Box 82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1" name="Text Box 82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2" name="Text Box 82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3" name="Text Box 82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4" name="Text Box 82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5" name="Text Box 82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6" name="Text Box 82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7" name="Text Box 82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8" name="Text Box 82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69" name="Text Box 83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0" name="Text Box 83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1" name="Text Box 83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2" name="Text Box 83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3" name="Text Box 83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4" name="Text Box 83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5" name="Text Box 83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6" name="Text Box 83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7" name="Text Box 83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8" name="Text Box 83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79" name="Text Box 84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0" name="Text Box 84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1" name="Text Box 84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2" name="Text Box 84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3" name="Text Box 84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4" name="Text Box 84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5" name="Text Box 84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6" name="Text Box 84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7" name="Text Box 84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8" name="Text Box 84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89" name="Text Box 85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0" name="Text Box 85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1" name="Text Box 85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2" name="Text Box 85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3" name="Text Box 85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4" name="Text Box 85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5" name="Text Box 85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6" name="Text Box 85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7" name="Text Box 85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8" name="Text Box 85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699" name="Text Box 86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0" name="Text Box 86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1" name="Text Box 86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2" name="Text Box 86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3" name="Text Box 86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4" name="Text Box 86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5" name="Text Box 86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6" name="Text Box 86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7" name="Text Box 86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8" name="Text Box 86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09" name="Text Box 87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0" name="Text Box 87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1" name="Text Box 87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2" name="Text Box 87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3" name="Text Box 87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4" name="Text Box 87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5" name="Text Box 87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6" name="Text Box 87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7" name="Text Box 87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8" name="Text Box 87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19" name="Text Box 88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0" name="Text Box 88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1" name="Text Box 88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2" name="Text Box 88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3" name="Text Box 88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4" name="Text Box 88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5" name="Text Box 88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6" name="Text Box 88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7" name="Text Box 88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8" name="Text Box 88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29" name="Text Box 89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0" name="Text Box 891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1" name="Text Box 892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2" name="Text Box 893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3" name="Text Box 894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4" name="Text Box 895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5" name="Text Box 896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6" name="Text Box 897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7" name="Text Box 898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8" name="Text Box 899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12</xdr:row>
      <xdr:rowOff>0</xdr:rowOff>
    </xdr:from>
    <xdr:ext cx="76200" cy="200025"/>
    <xdr:sp macro="" textlink="">
      <xdr:nvSpPr>
        <xdr:cNvPr id="739" name="Text Box 900"/>
        <xdr:cNvSpPr txBox="1">
          <a:spLocks noChangeArrowheads="1"/>
        </xdr:cNvSpPr>
      </xdr:nvSpPr>
      <xdr:spPr bwMode="auto">
        <a:xfrm>
          <a:off x="2162175" y="16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0" name="Text Box 901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1" name="Text Box 902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2" name="Text Box 903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3" name="Text Box 904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4" name="Text Box 905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5" name="Text Box 906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6" name="Text Box 907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7" name="Text Box 908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8" name="Text Box 909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49" name="Text Box 910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50" name="Text Box 911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51" name="Text Box 912"/>
        <xdr:cNvSpPr txBox="1">
          <a:spLocks noChangeArrowheads="1"/>
        </xdr:cNvSpPr>
      </xdr:nvSpPr>
      <xdr:spPr bwMode="auto">
        <a:xfrm>
          <a:off x="2162175" y="219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52" name="Text Box 913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219075</xdr:colOff>
      <xdr:row>26</xdr:row>
      <xdr:rowOff>0</xdr:rowOff>
    </xdr:from>
    <xdr:ext cx="76200" cy="200025"/>
    <xdr:sp macro="" textlink="">
      <xdr:nvSpPr>
        <xdr:cNvPr id="753" name="Text Box 914"/>
        <xdr:cNvSpPr txBox="1">
          <a:spLocks noChangeArrowheads="1"/>
        </xdr:cNvSpPr>
      </xdr:nvSpPr>
      <xdr:spPr bwMode="auto">
        <a:xfrm>
          <a:off x="2162175" y="105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4" name="Text Box 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5" name="Text Box 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6" name="Text Box 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7" name="Text Box 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0" name="Text Box 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1" name="Text Box 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2" name="Text Box 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3" name="Text Box 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4" name="Text Box 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5" name="Text Box 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6" name="Text Box 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7" name="Text Box 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8" name="Text Box 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69" name="Text Box 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0" name="Text Box 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1" name="Text Box 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2" name="Text Box 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3" name="Text Box 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4" name="Text Box 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5" name="Text Box 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6" name="Text Box 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7" name="Text Box 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8" name="Text Box 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79" name="Text Box 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0" name="Text Box 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1" name="Text Box 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2" name="Text Box 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3" name="Text Box 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4" name="Text Box 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5" name="Text Box 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6" name="Text Box 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7" name="Text Box 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8" name="Text Box 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89" name="Text Box 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0" name="Text Box 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791" name="Text Box 38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2" name="Text Box 1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3" name="Text Box 1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4" name="Text Box 1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5" name="Text Box 1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6" name="Text Box 1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7" name="Text Box 1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8" name="Text Box 1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799" name="Text Box 1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0" name="Text Box 1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1" name="Text Box 1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2" name="Text Box 1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3" name="Text Box 1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4" name="Text Box 1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5" name="Text Box 1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6" name="Text Box 1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7" name="Text Box 1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8" name="Text Box 1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09" name="Text Box 1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0" name="Text Box 1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1" name="Text Box 1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2" name="Text Box 1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3" name="Text Box 1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4" name="Text Box 1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5" name="Text Box 1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6" name="Text Box 1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7" name="Text Box 1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8" name="Text Box 1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19" name="Text Box 1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0" name="Text Box 1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1" name="Text Box 1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2" name="Text Box 1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3" name="Text Box 1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4" name="Text Box 1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5" name="Text Box 1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6" name="Text Box 1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7" name="Text Box 1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8" name="Text Box 1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29" name="Text Box 1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0" name="Text Box 1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831" name="Text Box 159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2" name="Text Box 2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3" name="Text Box 2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4" name="Text Box 2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5" name="Text Box 2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6" name="Text Box 2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7" name="Text Box 2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8" name="Text Box 2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39" name="Text Box 2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0" name="Text Box 2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1" name="Text Box 2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2" name="Text Box 2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3" name="Text Box 2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4" name="Text Box 2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5" name="Text Box 2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6" name="Text Box 2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7" name="Text Box 2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8" name="Text Box 2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49" name="Text Box 2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0" name="Text Box 2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1" name="Text Box 2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2" name="Text Box 2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3" name="Text Box 2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4" name="Text Box 2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5" name="Text Box 2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6" name="Text Box 2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7" name="Text Box 2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8" name="Text Box 2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59" name="Text Box 2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0" name="Text Box 2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1" name="Text Box 2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2" name="Text Box 2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3" name="Text Box 2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4" name="Text Box 2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5" name="Text Box 2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6" name="Text Box 2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7" name="Text Box 2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8" name="Text Box 2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69" name="Text Box 2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0" name="Text Box 2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1" name="Text Box 2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2" name="Text Box 2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3" name="Text Box 2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4" name="Text Box 2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5" name="Text Box 2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6" name="Text Box 2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7" name="Text Box 2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8" name="Text Box 2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79" name="Text Box 2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0" name="Text Box 2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1" name="Text Box 2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2" name="Text Box 2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3" name="Text Box 2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4" name="Text Box 2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5" name="Text Box 2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6" name="Text Box 2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7" name="Text Box 2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8" name="Text Box 2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89" name="Text Box 2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0" name="Text Box 2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1" name="Text Box 3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2" name="Text Box 3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3" name="Text Box 3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4" name="Text Box 3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5" name="Text Box 3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6" name="Text Box 3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7" name="Text Box 3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8" name="Text Box 3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899" name="Text Box 3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0" name="Text Box 3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1" name="Text Box 3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2" name="Text Box 3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3" name="Text Box 3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4" name="Text Box 3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5" name="Text Box 3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6" name="Text Box 3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7" name="Text Box 3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8" name="Text Box 3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09" name="Text Box 3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0" name="Text Box 3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1" name="Text Box 3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2" name="Text Box 3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3" name="Text Box 3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4" name="Text Box 3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5" name="Text Box 3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6" name="Text Box 3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7" name="Text Box 3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8" name="Text Box 3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19" name="Text Box 3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0" name="Text Box 3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1" name="Text Box 3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2" name="Text Box 3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3" name="Text Box 3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4" name="Text Box 3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5" name="Text Box 3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6" name="Text Box 3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7" name="Text Box 3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8" name="Text Box 3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29" name="Text Box 3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0" name="Text Box 3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1" name="Text Box 3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2" name="Text Box 3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3" name="Text Box 3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4" name="Text Box 3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5" name="Text Box 3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6" name="Text Box 3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7" name="Text Box 3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8" name="Text Box 3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39" name="Text Box 3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0" name="Text Box 3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1" name="Text Box 3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2" name="Text Box 3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3" name="Text Box 3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4" name="Text Box 3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5" name="Text Box 3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6" name="Text Box 3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7" name="Text Box 3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8" name="Text Box 3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49" name="Text Box 3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0" name="Text Box 3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1" name="Text Box 3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2" name="Text Box 3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3" name="Text Box 3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4" name="Text Box 3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5" name="Text Box 3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6" name="Text Box 3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7" name="Text Box 3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8" name="Text Box 3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59" name="Text Box 3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0" name="Text Box 3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1" name="Text Box 3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2" name="Text Box 3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3" name="Text Box 3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4" name="Text Box 3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5" name="Text Box 3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6" name="Text Box 3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7" name="Text Box 3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8" name="Text Box 3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69" name="Text Box 3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0" name="Text Box 3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1" name="Text Box 3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2" name="Text Box 3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3" name="Text Box 3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4" name="Text Box 3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5" name="Text Box 3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6" name="Text Box 3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7" name="Text Box 3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8" name="Text Box 3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79" name="Text Box 3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0" name="Text Box 3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1" name="Text Box 3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2" name="Text Box 3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3" name="Text Box 3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4" name="Text Box 3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5" name="Text Box 3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6" name="Text Box 3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7" name="Text Box 3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8" name="Text Box 3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89" name="Text Box 3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0" name="Text Box 3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1" name="Text Box 4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2" name="Text Box 4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3" name="Text Box 4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4" name="Text Box 4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5" name="Text Box 4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6" name="Text Box 4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7" name="Text Box 4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8" name="Text Box 4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999" name="Text Box 4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0" name="Text Box 4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1" name="Text Box 4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2" name="Text Box 4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3" name="Text Box 4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4" name="Text Box 4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5" name="Text Box 4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6" name="Text Box 4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7" name="Text Box 4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8" name="Text Box 4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09" name="Text Box 4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0" name="Text Box 4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1" name="Text Box 4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2" name="Text Box 4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3" name="Text Box 4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4" name="Text Box 4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5" name="Text Box 4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6" name="Text Box 4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7" name="Text Box 4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8" name="Text Box 4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19" name="Text Box 4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0" name="Text Box 4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1" name="Text Box 4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2" name="Text Box 4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3" name="Text Box 4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4" name="Text Box 4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5" name="Text Box 4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6" name="Text Box 4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7" name="Text Box 4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8" name="Text Box 4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29" name="Text Box 4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0" name="Text Box 4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1" name="Text Box 4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2" name="Text Box 4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3" name="Text Box 4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4" name="Text Box 4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5" name="Text Box 4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6" name="Text Box 4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7" name="Text Box 4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8" name="Text Box 4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39" name="Text Box 4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0" name="Text Box 4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1" name="Text Box 4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2" name="Text Box 4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3" name="Text Box 4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4" name="Text Box 4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5" name="Text Box 4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6" name="Text Box 4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7" name="Text Box 4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8" name="Text Box 4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49" name="Text Box 4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0" name="Text Box 4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1" name="Text Box 4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2" name="Text Box 4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3" name="Text Box 4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4" name="Text Box 4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5" name="Text Box 4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6" name="Text Box 4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7" name="Text Box 4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8" name="Text Box 4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59" name="Text Box 4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0" name="Text Box 4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1" name="Text Box 4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2" name="Text Box 4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3" name="Text Box 4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4" name="Text Box 4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5" name="Text Box 4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6" name="Text Box 4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7" name="Text Box 4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8" name="Text Box 4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69" name="Text Box 4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0" name="Text Box 4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1" name="Text Box 4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2" name="Text Box 4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3" name="Text Box 4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4" name="Text Box 4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5" name="Text Box 4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6" name="Text Box 4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7" name="Text Box 4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8" name="Text Box 4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79" name="Text Box 4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0" name="Text Box 4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1" name="Text Box 4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2" name="Text Box 4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3" name="Text Box 4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4" name="Text Box 4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5" name="Text Box 4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6" name="Text Box 4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7" name="Text Box 4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8" name="Text Box 4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89" name="Text Box 4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0" name="Text Box 4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1" name="Text Box 5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2" name="Text Box 5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3" name="Text Box 5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4" name="Text Box 5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5" name="Text Box 5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6" name="Text Box 5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7" name="Text Box 5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8" name="Text Box 5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099" name="Text Box 5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0" name="Text Box 5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1" name="Text Box 5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2" name="Text Box 5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3" name="Text Box 5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4" name="Text Box 5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5" name="Text Box 5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6" name="Text Box 5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7" name="Text Box 5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8" name="Text Box 5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09" name="Text Box 5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0" name="Text Box 5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1" name="Text Box 5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2" name="Text Box 5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3" name="Text Box 5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4" name="Text Box 5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5" name="Text Box 5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6" name="Text Box 5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7" name="Text Box 5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8" name="Text Box 5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19" name="Text Box 5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0" name="Text Box 5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1" name="Text Box 5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2" name="Text Box 5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3" name="Text Box 5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4" name="Text Box 5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5" name="Text Box 5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6" name="Text Box 5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7" name="Text Box 5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8" name="Text Box 5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29" name="Text Box 5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0" name="Text Box 5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1" name="Text Box 5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2" name="Text Box 5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3" name="Text Box 5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4" name="Text Box 5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5" name="Text Box 5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6" name="Text Box 5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7" name="Text Box 5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8" name="Text Box 5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39" name="Text Box 5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0" name="Text Box 5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1" name="Text Box 5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2" name="Text Box 5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3" name="Text Box 5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4" name="Text Box 5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5" name="Text Box 5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6" name="Text Box 5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7" name="Text Box 5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8" name="Text Box 5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49" name="Text Box 5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0" name="Text Box 5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1" name="Text Box 5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2" name="Text Box 5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3" name="Text Box 5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4" name="Text Box 5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5" name="Text Box 5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6" name="Text Box 5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7" name="Text Box 5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8" name="Text Box 5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59" name="Text Box 5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0" name="Text Box 5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1" name="Text Box 5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2" name="Text Box 5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3" name="Text Box 5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4" name="Text Box 5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5" name="Text Box 5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6" name="Text Box 5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7" name="Text Box 5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8" name="Text Box 5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69" name="Text Box 5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0" name="Text Box 5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1" name="Text Box 5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2" name="Text Box 5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3" name="Text Box 5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4" name="Text Box 5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5" name="Text Box 5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6" name="Text Box 5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7" name="Text Box 5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8" name="Text Box 5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79" name="Text Box 5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0" name="Text Box 5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1" name="Text Box 5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2" name="Text Box 5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3" name="Text Box 5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4" name="Text Box 5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5" name="Text Box 5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6" name="Text Box 5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7" name="Text Box 5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8" name="Text Box 5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89" name="Text Box 5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0" name="Text Box 5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1" name="Text Box 6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2" name="Text Box 6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3" name="Text Box 6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4" name="Text Box 6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5" name="Text Box 6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6" name="Text Box 6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7" name="Text Box 6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8" name="Text Box 6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199" name="Text Box 6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0" name="Text Box 6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1" name="Text Box 6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2" name="Text Box 6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3" name="Text Box 6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4" name="Text Box 6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5" name="Text Box 6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6" name="Text Box 6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7" name="Text Box 6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8" name="Text Box 6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09" name="Text Box 6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0" name="Text Box 6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1" name="Text Box 6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2" name="Text Box 6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3" name="Text Box 6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4" name="Text Box 6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5" name="Text Box 6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6" name="Text Box 6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7" name="Text Box 6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8" name="Text Box 6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19" name="Text Box 6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0" name="Text Box 6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1" name="Text Box 6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2" name="Text Box 6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3" name="Text Box 6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4" name="Text Box 6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5" name="Text Box 6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6" name="Text Box 6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7" name="Text Box 6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8" name="Text Box 6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29" name="Text Box 6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0" name="Text Box 6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1" name="Text Box 6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2" name="Text Box 6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3" name="Text Box 6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4" name="Text Box 6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5" name="Text Box 6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6" name="Text Box 6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7" name="Text Box 6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8" name="Text Box 6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39" name="Text Box 6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0" name="Text Box 6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1" name="Text Box 6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2" name="Text Box 6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3" name="Text Box 6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4" name="Text Box 6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5" name="Text Box 6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6" name="Text Box 6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7" name="Text Box 6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8" name="Text Box 6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49" name="Text Box 6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0" name="Text Box 6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1" name="Text Box 6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2" name="Text Box 6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3" name="Text Box 6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4" name="Text Box 6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5" name="Text Box 6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6" name="Text Box 6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7" name="Text Box 6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8" name="Text Box 6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59" name="Text Box 6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0" name="Text Box 6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1" name="Text Box 6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2" name="Text Box 6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3" name="Text Box 6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4" name="Text Box 6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5" name="Text Box 6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6" name="Text Box 6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7" name="Text Box 6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8" name="Text Box 6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69" name="Text Box 6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0" name="Text Box 6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1" name="Text Box 6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2" name="Text Box 6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3" name="Text Box 6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4" name="Text Box 6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5" name="Text Box 6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6" name="Text Box 6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7" name="Text Box 6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8" name="Text Box 6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79" name="Text Box 6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0" name="Text Box 6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1" name="Text Box 6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2" name="Text Box 6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3" name="Text Box 6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4" name="Text Box 6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5" name="Text Box 6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6" name="Text Box 6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7" name="Text Box 6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8" name="Text Box 6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89" name="Text Box 6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0" name="Text Box 6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1" name="Text Box 7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2" name="Text Box 7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3" name="Text Box 7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4" name="Text Box 7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5" name="Text Box 7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6" name="Text Box 7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7" name="Text Box 7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8" name="Text Box 7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299" name="Text Box 7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0" name="Text Box 7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1" name="Text Box 7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2" name="Text Box 7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3" name="Text Box 7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4" name="Text Box 7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5" name="Text Box 7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6" name="Text Box 7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7" name="Text Box 7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8" name="Text Box 7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09" name="Text Box 7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0" name="Text Box 7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1" name="Text Box 7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2" name="Text Box 7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3" name="Text Box 7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4" name="Text Box 7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5" name="Text Box 7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6" name="Text Box 7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7" name="Text Box 7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8" name="Text Box 7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19" name="Text Box 7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0" name="Text Box 7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1" name="Text Box 7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2" name="Text Box 7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3" name="Text Box 7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4" name="Text Box 7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5" name="Text Box 7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6" name="Text Box 7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7" name="Text Box 7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8" name="Text Box 7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29" name="Text Box 7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0" name="Text Box 7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1" name="Text Box 7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2" name="Text Box 7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3" name="Text Box 7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4" name="Text Box 7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5" name="Text Box 7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6" name="Text Box 7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7" name="Text Box 7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8" name="Text Box 7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39" name="Text Box 7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0" name="Text Box 7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1" name="Text Box 7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2" name="Text Box 7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3" name="Text Box 7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4" name="Text Box 7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5" name="Text Box 7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6" name="Text Box 7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7" name="Text Box 7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8" name="Text Box 7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49" name="Text Box 7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0" name="Text Box 7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1" name="Text Box 7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2" name="Text Box 7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3" name="Text Box 7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4" name="Text Box 7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5" name="Text Box 7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6" name="Text Box 7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7" name="Text Box 7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8" name="Text Box 7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59" name="Text Box 7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0" name="Text Box 7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1" name="Text Box 7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2" name="Text Box 7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3" name="Text Box 7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4" name="Text Box 7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5" name="Text Box 7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6" name="Text Box 7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7" name="Text Box 7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8" name="Text Box 7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69" name="Text Box 7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0" name="Text Box 7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1" name="Text Box 7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2" name="Text Box 7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3" name="Text Box 7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4" name="Text Box 7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5" name="Text Box 7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6" name="Text Box 7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7" name="Text Box 7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8" name="Text Box 7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79" name="Text Box 7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0" name="Text Box 7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1" name="Text Box 7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2" name="Text Box 7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3" name="Text Box 7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4" name="Text Box 7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5" name="Text Box 7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6" name="Text Box 7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7" name="Text Box 7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8" name="Text Box 7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89" name="Text Box 7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0" name="Text Box 7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1" name="Text Box 8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2" name="Text Box 80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3" name="Text Box 80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4" name="Text Box 80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5" name="Text Box 80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6" name="Text Box 80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7" name="Text Box 80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8" name="Text Box 80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399" name="Text Box 80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0" name="Text Box 80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1" name="Text Box 81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2" name="Text Box 81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3" name="Text Box 81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4" name="Text Box 81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5" name="Text Box 81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6" name="Text Box 81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7" name="Text Box 81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8" name="Text Box 81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09" name="Text Box 81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0" name="Text Box 81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1" name="Text Box 82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2" name="Text Box 82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3" name="Text Box 82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4" name="Text Box 82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5" name="Text Box 82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6" name="Text Box 82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7" name="Text Box 82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8" name="Text Box 82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19" name="Text Box 82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0" name="Text Box 82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1" name="Text Box 83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2" name="Text Box 83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3" name="Text Box 83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4" name="Text Box 83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5" name="Text Box 83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6" name="Text Box 83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7" name="Text Box 83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8" name="Text Box 83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29" name="Text Box 83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0" name="Text Box 83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1" name="Text Box 84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2" name="Text Box 84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3" name="Text Box 84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4" name="Text Box 84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5" name="Text Box 84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6" name="Text Box 84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7" name="Text Box 84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8" name="Text Box 84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39" name="Text Box 84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0" name="Text Box 84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1" name="Text Box 85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2" name="Text Box 85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3" name="Text Box 85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4" name="Text Box 85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5" name="Text Box 85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6" name="Text Box 85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7" name="Text Box 85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8" name="Text Box 85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49" name="Text Box 85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0" name="Text Box 85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1" name="Text Box 86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2" name="Text Box 86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3" name="Text Box 86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4" name="Text Box 86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5" name="Text Box 86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6" name="Text Box 86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7" name="Text Box 86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8" name="Text Box 86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59" name="Text Box 86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0" name="Text Box 86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1" name="Text Box 87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2" name="Text Box 87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3" name="Text Box 87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4" name="Text Box 87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5" name="Text Box 87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6" name="Text Box 87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7" name="Text Box 87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8" name="Text Box 87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69" name="Text Box 87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0" name="Text Box 87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1" name="Text Box 88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2" name="Text Box 88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3" name="Text Box 88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4" name="Text Box 88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5" name="Text Box 88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6" name="Text Box 88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7" name="Text Box 88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8" name="Text Box 88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79" name="Text Box 88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0" name="Text Box 88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1" name="Text Box 89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2" name="Text Box 891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3" name="Text Box 892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4" name="Text Box 893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5" name="Text Box 894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6" name="Text Box 895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7" name="Text Box 896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8" name="Text Box 897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89" name="Text Box 898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90" name="Text Box 899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46</xdr:row>
      <xdr:rowOff>0</xdr:rowOff>
    </xdr:from>
    <xdr:ext cx="76200" cy="200025"/>
    <xdr:sp macro="" textlink="">
      <xdr:nvSpPr>
        <xdr:cNvPr id="1491" name="Text Box 900"/>
        <xdr:cNvSpPr txBox="1">
          <a:spLocks noChangeArrowheads="1"/>
        </xdr:cNvSpPr>
      </xdr:nvSpPr>
      <xdr:spPr bwMode="auto">
        <a:xfrm>
          <a:off x="4029075" y="38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492" name="Text Box 901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493" name="Text Box 902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494" name="Text Box 903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495" name="Text Box 904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496" name="Text Box 905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497" name="Text Box 906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498" name="Text Box 907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499" name="Text Box 908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500" name="Text Box 909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501" name="Text Box 910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502" name="Text Box 911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56</xdr:row>
      <xdr:rowOff>28575</xdr:rowOff>
    </xdr:from>
    <xdr:ext cx="76200" cy="200025"/>
    <xdr:sp macro="" textlink="">
      <xdr:nvSpPr>
        <xdr:cNvPr id="1503" name="Text Box 912"/>
        <xdr:cNvSpPr txBox="1">
          <a:spLocks noChangeArrowheads="1"/>
        </xdr:cNvSpPr>
      </xdr:nvSpPr>
      <xdr:spPr bwMode="auto">
        <a:xfrm>
          <a:off x="4029075" y="271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504" name="Text Box 913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49</xdr:row>
      <xdr:rowOff>28575</xdr:rowOff>
    </xdr:from>
    <xdr:ext cx="76200" cy="200025"/>
    <xdr:sp macro="" textlink="">
      <xdr:nvSpPr>
        <xdr:cNvPr id="1505" name="Text Box 914"/>
        <xdr:cNvSpPr txBox="1">
          <a:spLocks noChangeArrowheads="1"/>
        </xdr:cNvSpPr>
      </xdr:nvSpPr>
      <xdr:spPr bwMode="auto">
        <a:xfrm>
          <a:off x="4029075" y="138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06" name="Text Box 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07" name="Text Box 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08" name="Text Box 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09" name="Text Box 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0" name="Text Box 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1" name="Text Box 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2" name="Text Box 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3" name="Text Box 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4" name="Text Box 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5" name="Text Box 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6" name="Text Box 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7" name="Text Box 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8" name="Text Box 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19" name="Text Box 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0" name="Text Box 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1" name="Text Box 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2" name="Text Box 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3" name="Text Box 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4" name="Text Box 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5" name="Text Box 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6" name="Text Box 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7" name="Text Box 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8" name="Text Box 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29" name="Text Box 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0" name="Text Box 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1" name="Text Box 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2" name="Text Box 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3" name="Text Box 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4" name="Text Box 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5" name="Text Box 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6" name="Text Box 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7" name="Text Box 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8" name="Text Box 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39" name="Text Box 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0" name="Text Box 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1" name="Text Box 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2" name="Text Box 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1543" name="Text Box 38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4" name="Text Box 1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5" name="Text Box 1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6" name="Text Box 1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7" name="Text Box 1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8" name="Text Box 1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49" name="Text Box 1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0" name="Text Box 1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1" name="Text Box 1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2" name="Text Box 1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3" name="Text Box 1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4" name="Text Box 1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5" name="Text Box 1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6" name="Text Box 1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7" name="Text Box 1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8" name="Text Box 1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59" name="Text Box 1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0" name="Text Box 1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1" name="Text Box 1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2" name="Text Box 1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3" name="Text Box 1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4" name="Text Box 1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5" name="Text Box 1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6" name="Text Box 1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7" name="Text Box 1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8" name="Text Box 1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69" name="Text Box 1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0" name="Text Box 1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1" name="Text Box 1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2" name="Text Box 1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3" name="Text Box 1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4" name="Text Box 1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5" name="Text Box 1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6" name="Text Box 1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7" name="Text Box 1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8" name="Text Box 1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79" name="Text Box 1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0" name="Text Box 1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1" name="Text Box 1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2" name="Text Box 1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1583" name="Text Box 159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4" name="Text Box 2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5" name="Text Box 2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6" name="Text Box 2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7" name="Text Box 2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8" name="Text Box 2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89" name="Text Box 2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0" name="Text Box 2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1" name="Text Box 2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2" name="Text Box 2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3" name="Text Box 2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4" name="Text Box 2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5" name="Text Box 2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6" name="Text Box 2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7" name="Text Box 2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8" name="Text Box 2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599" name="Text Box 2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0" name="Text Box 2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1" name="Text Box 2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2" name="Text Box 2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3" name="Text Box 2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4" name="Text Box 2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5" name="Text Box 2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6" name="Text Box 2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7" name="Text Box 2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8" name="Text Box 2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09" name="Text Box 2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0" name="Text Box 2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1" name="Text Box 2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2" name="Text Box 2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3" name="Text Box 2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4" name="Text Box 2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5" name="Text Box 2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6" name="Text Box 2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7" name="Text Box 2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8" name="Text Box 2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19" name="Text Box 2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0" name="Text Box 2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1" name="Text Box 2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2" name="Text Box 2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3" name="Text Box 2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4" name="Text Box 2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5" name="Text Box 2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6" name="Text Box 2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7" name="Text Box 2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8" name="Text Box 2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29" name="Text Box 2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0" name="Text Box 2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1" name="Text Box 2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2" name="Text Box 2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3" name="Text Box 2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4" name="Text Box 2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5" name="Text Box 2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6" name="Text Box 2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7" name="Text Box 2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8" name="Text Box 2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39" name="Text Box 2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0" name="Text Box 2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1" name="Text Box 2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2" name="Text Box 2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3" name="Text Box 3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4" name="Text Box 3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5" name="Text Box 3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6" name="Text Box 3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7" name="Text Box 3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8" name="Text Box 3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49" name="Text Box 3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0" name="Text Box 3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1" name="Text Box 3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2" name="Text Box 3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3" name="Text Box 3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4" name="Text Box 3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5" name="Text Box 3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6" name="Text Box 3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7" name="Text Box 3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8" name="Text Box 3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59" name="Text Box 3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0" name="Text Box 3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1" name="Text Box 3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2" name="Text Box 3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3" name="Text Box 3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4" name="Text Box 3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5" name="Text Box 3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6" name="Text Box 3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7" name="Text Box 3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8" name="Text Box 3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69" name="Text Box 3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0" name="Text Box 3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1" name="Text Box 3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2" name="Text Box 3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3" name="Text Box 3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4" name="Text Box 3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5" name="Text Box 3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6" name="Text Box 3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7" name="Text Box 3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8" name="Text Box 3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79" name="Text Box 3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0" name="Text Box 3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1" name="Text Box 3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2" name="Text Box 3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3" name="Text Box 3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4" name="Text Box 3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5" name="Text Box 3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6" name="Text Box 3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7" name="Text Box 3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8" name="Text Box 3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89" name="Text Box 3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0" name="Text Box 3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1" name="Text Box 3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2" name="Text Box 3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3" name="Text Box 3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4" name="Text Box 3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5" name="Text Box 3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6" name="Text Box 3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7" name="Text Box 3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8" name="Text Box 3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699" name="Text Box 3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0" name="Text Box 3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1" name="Text Box 3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2" name="Text Box 3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3" name="Text Box 3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4" name="Text Box 3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5" name="Text Box 3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6" name="Text Box 3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7" name="Text Box 3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8" name="Text Box 3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09" name="Text Box 3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0" name="Text Box 3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1" name="Text Box 3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2" name="Text Box 3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3" name="Text Box 3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4" name="Text Box 3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5" name="Text Box 3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6" name="Text Box 3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7" name="Text Box 3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8" name="Text Box 3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19" name="Text Box 3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0" name="Text Box 3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1" name="Text Box 3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2" name="Text Box 3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3" name="Text Box 3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4" name="Text Box 3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5" name="Text Box 3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6" name="Text Box 3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7" name="Text Box 3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8" name="Text Box 3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29" name="Text Box 3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0" name="Text Box 3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1" name="Text Box 3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2" name="Text Box 3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3" name="Text Box 3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4" name="Text Box 3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5" name="Text Box 3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6" name="Text Box 3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7" name="Text Box 3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8" name="Text Box 3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39" name="Text Box 3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0" name="Text Box 3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1" name="Text Box 3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2" name="Text Box 3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3" name="Text Box 4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4" name="Text Box 4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5" name="Text Box 4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6" name="Text Box 4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7" name="Text Box 4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8" name="Text Box 4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49" name="Text Box 4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0" name="Text Box 4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1" name="Text Box 4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2" name="Text Box 4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3" name="Text Box 4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4" name="Text Box 4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5" name="Text Box 4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6" name="Text Box 4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7" name="Text Box 4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8" name="Text Box 4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59" name="Text Box 4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0" name="Text Box 4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1" name="Text Box 4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2" name="Text Box 4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3" name="Text Box 4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4" name="Text Box 4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5" name="Text Box 4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6" name="Text Box 4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7" name="Text Box 4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8" name="Text Box 4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69" name="Text Box 4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0" name="Text Box 4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1" name="Text Box 4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2" name="Text Box 4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3" name="Text Box 4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4" name="Text Box 4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5" name="Text Box 4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6" name="Text Box 4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7" name="Text Box 4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8" name="Text Box 4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79" name="Text Box 4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0" name="Text Box 4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1" name="Text Box 4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2" name="Text Box 4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3" name="Text Box 4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4" name="Text Box 4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5" name="Text Box 4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6" name="Text Box 4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7" name="Text Box 4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8" name="Text Box 4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89" name="Text Box 4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0" name="Text Box 4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1" name="Text Box 4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2" name="Text Box 4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3" name="Text Box 4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4" name="Text Box 4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5" name="Text Box 4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6" name="Text Box 4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7" name="Text Box 4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8" name="Text Box 4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799" name="Text Box 4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0" name="Text Box 4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1" name="Text Box 4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2" name="Text Box 4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3" name="Text Box 4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4" name="Text Box 4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5" name="Text Box 4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6" name="Text Box 4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7" name="Text Box 4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8" name="Text Box 4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09" name="Text Box 4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0" name="Text Box 4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1" name="Text Box 4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2" name="Text Box 4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3" name="Text Box 4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4" name="Text Box 4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5" name="Text Box 4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6" name="Text Box 4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7" name="Text Box 4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8" name="Text Box 4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19" name="Text Box 4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0" name="Text Box 4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1" name="Text Box 4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2" name="Text Box 4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3" name="Text Box 4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4" name="Text Box 4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5" name="Text Box 4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6" name="Text Box 4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7" name="Text Box 4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8" name="Text Box 4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29" name="Text Box 4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0" name="Text Box 4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1" name="Text Box 4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2" name="Text Box 4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3" name="Text Box 4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4" name="Text Box 4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5" name="Text Box 4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6" name="Text Box 4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7" name="Text Box 4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8" name="Text Box 4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39" name="Text Box 4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0" name="Text Box 4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1" name="Text Box 4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2" name="Text Box 4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3" name="Text Box 5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4" name="Text Box 5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5" name="Text Box 5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6" name="Text Box 5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7" name="Text Box 5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8" name="Text Box 5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49" name="Text Box 5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0" name="Text Box 5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1" name="Text Box 5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2" name="Text Box 5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3" name="Text Box 5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4" name="Text Box 5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5" name="Text Box 5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6" name="Text Box 5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7" name="Text Box 5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8" name="Text Box 5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59" name="Text Box 5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0" name="Text Box 5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1" name="Text Box 5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2" name="Text Box 5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3" name="Text Box 5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4" name="Text Box 5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5" name="Text Box 5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6" name="Text Box 5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7" name="Text Box 5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8" name="Text Box 5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69" name="Text Box 5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0" name="Text Box 5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1" name="Text Box 5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2" name="Text Box 5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3" name="Text Box 5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4" name="Text Box 5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5" name="Text Box 5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6" name="Text Box 5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7" name="Text Box 5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8" name="Text Box 5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79" name="Text Box 5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0" name="Text Box 5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1" name="Text Box 5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2" name="Text Box 5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3" name="Text Box 5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4" name="Text Box 5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5" name="Text Box 5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6" name="Text Box 5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7" name="Text Box 5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8" name="Text Box 5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89" name="Text Box 5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0" name="Text Box 5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1" name="Text Box 5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2" name="Text Box 5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3" name="Text Box 5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4" name="Text Box 5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5" name="Text Box 5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6" name="Text Box 5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7" name="Text Box 5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8" name="Text Box 5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899" name="Text Box 5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0" name="Text Box 5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1" name="Text Box 5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2" name="Text Box 5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3" name="Text Box 5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4" name="Text Box 5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5" name="Text Box 5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6" name="Text Box 5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7" name="Text Box 5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8" name="Text Box 5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09" name="Text Box 5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0" name="Text Box 5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1" name="Text Box 5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2" name="Text Box 5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3" name="Text Box 5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4" name="Text Box 5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5" name="Text Box 5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6" name="Text Box 5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7" name="Text Box 5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8" name="Text Box 5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19" name="Text Box 5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0" name="Text Box 5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1" name="Text Box 5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2" name="Text Box 5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3" name="Text Box 5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4" name="Text Box 5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5" name="Text Box 5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6" name="Text Box 5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7" name="Text Box 5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8" name="Text Box 5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29" name="Text Box 5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0" name="Text Box 5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1" name="Text Box 5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2" name="Text Box 5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3" name="Text Box 5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4" name="Text Box 5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5" name="Text Box 5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6" name="Text Box 5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7" name="Text Box 5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8" name="Text Box 5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39" name="Text Box 5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0" name="Text Box 5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1" name="Text Box 5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2" name="Text Box 5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3" name="Text Box 6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4" name="Text Box 6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5" name="Text Box 6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6" name="Text Box 6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7" name="Text Box 6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8" name="Text Box 6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49" name="Text Box 6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0" name="Text Box 6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1" name="Text Box 6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2" name="Text Box 6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3" name="Text Box 6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4" name="Text Box 6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5" name="Text Box 6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6" name="Text Box 6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7" name="Text Box 6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8" name="Text Box 6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59" name="Text Box 6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0" name="Text Box 6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1" name="Text Box 6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2" name="Text Box 6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3" name="Text Box 6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4" name="Text Box 6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5" name="Text Box 6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6" name="Text Box 6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7" name="Text Box 6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8" name="Text Box 6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69" name="Text Box 6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0" name="Text Box 6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1" name="Text Box 6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2" name="Text Box 6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3" name="Text Box 6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4" name="Text Box 6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5" name="Text Box 6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6" name="Text Box 6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7" name="Text Box 6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8" name="Text Box 6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79" name="Text Box 6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0" name="Text Box 6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1" name="Text Box 6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2" name="Text Box 6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3" name="Text Box 6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4" name="Text Box 6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5" name="Text Box 6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6" name="Text Box 6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7" name="Text Box 6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8" name="Text Box 6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89" name="Text Box 6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0" name="Text Box 6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1" name="Text Box 6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2" name="Text Box 6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3" name="Text Box 6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4" name="Text Box 6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5" name="Text Box 6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6" name="Text Box 6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7" name="Text Box 6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8" name="Text Box 6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1999" name="Text Box 6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0" name="Text Box 6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1" name="Text Box 6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2" name="Text Box 6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3" name="Text Box 6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4" name="Text Box 6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5" name="Text Box 6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6" name="Text Box 6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7" name="Text Box 6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8" name="Text Box 6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09" name="Text Box 6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0" name="Text Box 6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1" name="Text Box 6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2" name="Text Box 6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3" name="Text Box 6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4" name="Text Box 6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5" name="Text Box 6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6" name="Text Box 6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7" name="Text Box 6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8" name="Text Box 6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19" name="Text Box 6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0" name="Text Box 6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1" name="Text Box 6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2" name="Text Box 6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3" name="Text Box 6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4" name="Text Box 6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5" name="Text Box 6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6" name="Text Box 6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7" name="Text Box 6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8" name="Text Box 6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29" name="Text Box 6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0" name="Text Box 6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1" name="Text Box 6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2" name="Text Box 6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3" name="Text Box 6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4" name="Text Box 6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5" name="Text Box 6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6" name="Text Box 6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7" name="Text Box 6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8" name="Text Box 6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39" name="Text Box 6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0" name="Text Box 6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1" name="Text Box 6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2" name="Text Box 6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3" name="Text Box 7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4" name="Text Box 7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5" name="Text Box 7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6" name="Text Box 7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7" name="Text Box 7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8" name="Text Box 7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49" name="Text Box 7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0" name="Text Box 7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1" name="Text Box 7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2" name="Text Box 7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3" name="Text Box 7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4" name="Text Box 7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5" name="Text Box 7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6" name="Text Box 7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7" name="Text Box 7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8" name="Text Box 7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59" name="Text Box 7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0" name="Text Box 7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1" name="Text Box 7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2" name="Text Box 7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3" name="Text Box 7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4" name="Text Box 7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5" name="Text Box 7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6" name="Text Box 7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7" name="Text Box 7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8" name="Text Box 7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69" name="Text Box 7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0" name="Text Box 7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1" name="Text Box 7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2" name="Text Box 7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3" name="Text Box 7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4" name="Text Box 7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5" name="Text Box 7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6" name="Text Box 7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7" name="Text Box 7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8" name="Text Box 7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79" name="Text Box 7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0" name="Text Box 7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1" name="Text Box 7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2" name="Text Box 7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3" name="Text Box 7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4" name="Text Box 7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5" name="Text Box 7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6" name="Text Box 7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7" name="Text Box 7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8" name="Text Box 7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89" name="Text Box 7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0" name="Text Box 7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1" name="Text Box 7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2" name="Text Box 7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3" name="Text Box 7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4" name="Text Box 7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5" name="Text Box 7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6" name="Text Box 7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7" name="Text Box 7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8" name="Text Box 7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099" name="Text Box 7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0" name="Text Box 7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1" name="Text Box 7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2" name="Text Box 7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3" name="Text Box 7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4" name="Text Box 7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5" name="Text Box 7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6" name="Text Box 7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7" name="Text Box 7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8" name="Text Box 7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09" name="Text Box 7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0" name="Text Box 7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1" name="Text Box 7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2" name="Text Box 7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3" name="Text Box 7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4" name="Text Box 7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5" name="Text Box 7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6" name="Text Box 7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7" name="Text Box 7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8" name="Text Box 7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19" name="Text Box 7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0" name="Text Box 7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1" name="Text Box 7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2" name="Text Box 7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3" name="Text Box 7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4" name="Text Box 7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5" name="Text Box 7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6" name="Text Box 7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7" name="Text Box 7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8" name="Text Box 7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29" name="Text Box 7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0" name="Text Box 7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1" name="Text Box 7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2" name="Text Box 7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3" name="Text Box 7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4" name="Text Box 7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5" name="Text Box 7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6" name="Text Box 7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7" name="Text Box 7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8" name="Text Box 7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39" name="Text Box 7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0" name="Text Box 7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1" name="Text Box 7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2" name="Text Box 7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3" name="Text Box 8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4" name="Text Box 80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5" name="Text Box 80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6" name="Text Box 80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7" name="Text Box 80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8" name="Text Box 80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49" name="Text Box 80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0" name="Text Box 80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1" name="Text Box 80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2" name="Text Box 80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3" name="Text Box 81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4" name="Text Box 81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5" name="Text Box 81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6" name="Text Box 81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7" name="Text Box 81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8" name="Text Box 81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59" name="Text Box 81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0" name="Text Box 81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1" name="Text Box 81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2" name="Text Box 81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3" name="Text Box 82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4" name="Text Box 82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5" name="Text Box 82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6" name="Text Box 82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7" name="Text Box 82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8" name="Text Box 82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69" name="Text Box 82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0" name="Text Box 82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1" name="Text Box 82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2" name="Text Box 82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3" name="Text Box 83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4" name="Text Box 83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5" name="Text Box 83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6" name="Text Box 83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7" name="Text Box 83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8" name="Text Box 83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79" name="Text Box 83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0" name="Text Box 83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1" name="Text Box 83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2" name="Text Box 83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3" name="Text Box 84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4" name="Text Box 84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5" name="Text Box 84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6" name="Text Box 84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7" name="Text Box 84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8" name="Text Box 84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89" name="Text Box 84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0" name="Text Box 84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1" name="Text Box 84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2" name="Text Box 84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3" name="Text Box 85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4" name="Text Box 85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5" name="Text Box 85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6" name="Text Box 85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7" name="Text Box 85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8" name="Text Box 85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199" name="Text Box 85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0" name="Text Box 85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1" name="Text Box 85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2" name="Text Box 85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3" name="Text Box 86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4" name="Text Box 86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5" name="Text Box 86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6" name="Text Box 86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7" name="Text Box 86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8" name="Text Box 86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09" name="Text Box 86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0" name="Text Box 86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1" name="Text Box 86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2" name="Text Box 86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3" name="Text Box 87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4" name="Text Box 87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5" name="Text Box 87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6" name="Text Box 87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7" name="Text Box 87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8" name="Text Box 87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19" name="Text Box 87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0" name="Text Box 87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1" name="Text Box 87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2" name="Text Box 87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3" name="Text Box 88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4" name="Text Box 88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5" name="Text Box 88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6" name="Text Box 88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7" name="Text Box 88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8" name="Text Box 88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29" name="Text Box 88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0" name="Text Box 88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1" name="Text Box 88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2" name="Text Box 88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3" name="Text Box 89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4" name="Text Box 891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5" name="Text Box 892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6" name="Text Box 893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7" name="Text Box 894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8" name="Text Box 895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39" name="Text Box 896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40" name="Text Box 897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41" name="Text Box 898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42" name="Text Box 899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83</xdr:row>
      <xdr:rowOff>0</xdr:rowOff>
    </xdr:from>
    <xdr:ext cx="76200" cy="200025"/>
    <xdr:sp macro="" textlink="">
      <xdr:nvSpPr>
        <xdr:cNvPr id="2243" name="Text Box 900"/>
        <xdr:cNvSpPr txBox="1">
          <a:spLocks noChangeArrowheads="1"/>
        </xdr:cNvSpPr>
      </xdr:nvSpPr>
      <xdr:spPr bwMode="auto">
        <a:xfrm>
          <a:off x="4029075" y="782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44" name="Text Box 901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45" name="Text Box 902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46" name="Text Box 903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47" name="Text Box 904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48" name="Text Box 905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49" name="Text Box 906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50" name="Text Box 907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51" name="Text Box 908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52" name="Text Box 909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53" name="Text Box 910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54" name="Text Box 911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95</xdr:row>
      <xdr:rowOff>28575</xdr:rowOff>
    </xdr:from>
    <xdr:ext cx="76200" cy="200025"/>
    <xdr:sp macro="" textlink="">
      <xdr:nvSpPr>
        <xdr:cNvPr id="2255" name="Text Box 912"/>
        <xdr:cNvSpPr txBox="1">
          <a:spLocks noChangeArrowheads="1"/>
        </xdr:cNvSpPr>
      </xdr:nvSpPr>
      <xdr:spPr bwMode="auto">
        <a:xfrm>
          <a:off x="4029075" y="1016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56" name="Text Box 913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219075</xdr:colOff>
      <xdr:row>88</xdr:row>
      <xdr:rowOff>28575</xdr:rowOff>
    </xdr:from>
    <xdr:ext cx="76200" cy="200025"/>
    <xdr:sp macro="" textlink="">
      <xdr:nvSpPr>
        <xdr:cNvPr id="2257" name="Text Box 914"/>
        <xdr:cNvSpPr txBox="1">
          <a:spLocks noChangeArrowheads="1"/>
        </xdr:cNvSpPr>
      </xdr:nvSpPr>
      <xdr:spPr bwMode="auto">
        <a:xfrm>
          <a:off x="4029075" y="882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58" name="Text Box 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59" name="Text Box 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0" name="Text Box 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1" name="Text Box 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4" name="Text Box 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5" name="Text Box 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6" name="Text Box 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7" name="Text Box 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8" name="Text Box 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69" name="Text Box 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0" name="Text Box 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1" name="Text Box 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2" name="Text Box 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3" name="Text Box 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4" name="Text Box 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5" name="Text Box 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6" name="Text Box 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7" name="Text Box 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8" name="Text Box 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79" name="Text Box 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0" name="Text Box 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1" name="Text Box 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2" name="Text Box 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3" name="Text Box 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4" name="Text Box 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5" name="Text Box 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6" name="Text Box 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7" name="Text Box 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8" name="Text Box 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89" name="Text Box 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0" name="Text Box 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1" name="Text Box 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2" name="Text Box 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3" name="Text Box 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4" name="Text Box 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5" name="Text Box 1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6" name="Text Box 1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7" name="Text Box 1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8" name="Text Box 1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299" name="Text Box 1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0" name="Text Box 1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1" name="Text Box 1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2" name="Text Box 1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3" name="Text Box 1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4" name="Text Box 1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5" name="Text Box 1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6" name="Text Box 1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7" name="Text Box 1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8" name="Text Box 1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09" name="Text Box 1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0" name="Text Box 1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1" name="Text Box 1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2" name="Text Box 1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3" name="Text Box 1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4" name="Text Box 1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5" name="Text Box 1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6" name="Text Box 1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7" name="Text Box 1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8" name="Text Box 1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19" name="Text Box 1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0" name="Text Box 1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1" name="Text Box 1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2" name="Text Box 1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3" name="Text Box 1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4" name="Text Box 1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5" name="Text Box 1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6" name="Text Box 1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7" name="Text Box 1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8" name="Text Box 1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29" name="Text Box 1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0" name="Text Box 1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1" name="Text Box 1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2" name="Text Box 1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3" name="Text Box 1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4" name="Text Box 2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5" name="Text Box 2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6" name="Text Box 2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7" name="Text Box 2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8" name="Text Box 2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39" name="Text Box 2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0" name="Text Box 2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1" name="Text Box 2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2" name="Text Box 2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3" name="Text Box 2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4" name="Text Box 2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5" name="Text Box 2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6" name="Text Box 2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7" name="Text Box 2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8" name="Text Box 2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49" name="Text Box 2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0" name="Text Box 2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1" name="Text Box 2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2" name="Text Box 2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3" name="Text Box 2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4" name="Text Box 2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5" name="Text Box 2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6" name="Text Box 2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7" name="Text Box 2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8" name="Text Box 2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59" name="Text Box 2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0" name="Text Box 2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1" name="Text Box 2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2" name="Text Box 2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3" name="Text Box 2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4" name="Text Box 2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5" name="Text Box 2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6" name="Text Box 2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7" name="Text Box 2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8" name="Text Box 2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69" name="Text Box 2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0" name="Text Box 2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1" name="Text Box 2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2" name="Text Box 2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3" name="Text Box 2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4" name="Text Box 2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5" name="Text Box 2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6" name="Text Box 2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7" name="Text Box 2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8" name="Text Box 2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79" name="Text Box 2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0" name="Text Box 2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1" name="Text Box 2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2" name="Text Box 2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3" name="Text Box 2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4" name="Text Box 2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5" name="Text Box 2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6" name="Text Box 2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7" name="Text Box 2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8" name="Text Box 2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89" name="Text Box 2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0" name="Text Box 2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1" name="Text Box 2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2" name="Text Box 2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3" name="Text Box 3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4" name="Text Box 3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5" name="Text Box 3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6" name="Text Box 3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7" name="Text Box 3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8" name="Text Box 3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399" name="Text Box 3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0" name="Text Box 3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1" name="Text Box 3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2" name="Text Box 3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3" name="Text Box 3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4" name="Text Box 3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5" name="Text Box 3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6" name="Text Box 3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7" name="Text Box 3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8" name="Text Box 3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09" name="Text Box 3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0" name="Text Box 3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1" name="Text Box 3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2" name="Text Box 3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3" name="Text Box 3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4" name="Text Box 3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5" name="Text Box 3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6" name="Text Box 3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7" name="Text Box 3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8" name="Text Box 3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19" name="Text Box 3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0" name="Text Box 3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1" name="Text Box 3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2" name="Text Box 3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3" name="Text Box 3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4" name="Text Box 3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5" name="Text Box 3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6" name="Text Box 3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7" name="Text Box 3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8" name="Text Box 3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29" name="Text Box 3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0" name="Text Box 3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1" name="Text Box 3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2" name="Text Box 3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3" name="Text Box 3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4" name="Text Box 3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5" name="Text Box 3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6" name="Text Box 3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7" name="Text Box 3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8" name="Text Box 3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39" name="Text Box 3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0" name="Text Box 3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1" name="Text Box 3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2" name="Text Box 3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3" name="Text Box 3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4" name="Text Box 3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5" name="Text Box 3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6" name="Text Box 3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7" name="Text Box 3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8" name="Text Box 3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49" name="Text Box 3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0" name="Text Box 3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1" name="Text Box 3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2" name="Text Box 3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3" name="Text Box 3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4" name="Text Box 3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5" name="Text Box 3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6" name="Text Box 3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7" name="Text Box 3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8" name="Text Box 3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59" name="Text Box 3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0" name="Text Box 3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1" name="Text Box 3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2" name="Text Box 3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3" name="Text Box 3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4" name="Text Box 3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5" name="Text Box 3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6" name="Text Box 3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7" name="Text Box 3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8" name="Text Box 3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69" name="Text Box 3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0" name="Text Box 3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1" name="Text Box 3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2" name="Text Box 3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3" name="Text Box 3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4" name="Text Box 3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5" name="Text Box 3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6" name="Text Box 3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7" name="Text Box 3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8" name="Text Box 3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79" name="Text Box 3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0" name="Text Box 3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1" name="Text Box 3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2" name="Text Box 3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3" name="Text Box 3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4" name="Text Box 3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5" name="Text Box 3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6" name="Text Box 3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7" name="Text Box 3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8" name="Text Box 3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89" name="Text Box 3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0" name="Text Box 3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1" name="Text Box 3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2" name="Text Box 3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3" name="Text Box 4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4" name="Text Box 4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5" name="Text Box 4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6" name="Text Box 4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7" name="Text Box 4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8" name="Text Box 4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499" name="Text Box 4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0" name="Text Box 4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1" name="Text Box 4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2" name="Text Box 4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3" name="Text Box 4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4" name="Text Box 4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5" name="Text Box 4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6" name="Text Box 4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7" name="Text Box 4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8" name="Text Box 4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09" name="Text Box 4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0" name="Text Box 4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1" name="Text Box 4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2" name="Text Box 4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3" name="Text Box 4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4" name="Text Box 4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5" name="Text Box 4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6" name="Text Box 4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7" name="Text Box 4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8" name="Text Box 4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19" name="Text Box 4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0" name="Text Box 4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1" name="Text Box 4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2" name="Text Box 4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3" name="Text Box 4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4" name="Text Box 4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5" name="Text Box 4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6" name="Text Box 4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7" name="Text Box 4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8" name="Text Box 4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29" name="Text Box 4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0" name="Text Box 4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1" name="Text Box 4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2" name="Text Box 4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3" name="Text Box 4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4" name="Text Box 4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5" name="Text Box 4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6" name="Text Box 4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7" name="Text Box 4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8" name="Text Box 4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39" name="Text Box 4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0" name="Text Box 4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1" name="Text Box 4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2" name="Text Box 4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3" name="Text Box 4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4" name="Text Box 4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5" name="Text Box 4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6" name="Text Box 4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7" name="Text Box 4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8" name="Text Box 4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49" name="Text Box 4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0" name="Text Box 4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1" name="Text Box 4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2" name="Text Box 4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3" name="Text Box 4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4" name="Text Box 4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5" name="Text Box 4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6" name="Text Box 4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7" name="Text Box 4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8" name="Text Box 4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59" name="Text Box 4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0" name="Text Box 4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1" name="Text Box 4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2" name="Text Box 4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3" name="Text Box 4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4" name="Text Box 4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5" name="Text Box 4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6" name="Text Box 4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7" name="Text Box 4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8" name="Text Box 4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69" name="Text Box 4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0" name="Text Box 4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1" name="Text Box 4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2" name="Text Box 4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3" name="Text Box 4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4" name="Text Box 4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5" name="Text Box 4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6" name="Text Box 4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7" name="Text Box 4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8" name="Text Box 4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79" name="Text Box 4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0" name="Text Box 4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1" name="Text Box 4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2" name="Text Box 4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3" name="Text Box 4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4" name="Text Box 4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5" name="Text Box 4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6" name="Text Box 4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7" name="Text Box 4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8" name="Text Box 4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89" name="Text Box 4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0" name="Text Box 4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1" name="Text Box 4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2" name="Text Box 4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3" name="Text Box 5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4" name="Text Box 5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5" name="Text Box 5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6" name="Text Box 5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7" name="Text Box 5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8" name="Text Box 5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599" name="Text Box 5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0" name="Text Box 5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1" name="Text Box 5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2" name="Text Box 5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3" name="Text Box 5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4" name="Text Box 5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5" name="Text Box 5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6" name="Text Box 5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7" name="Text Box 5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8" name="Text Box 5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09" name="Text Box 5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0" name="Text Box 5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1" name="Text Box 5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2" name="Text Box 5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3" name="Text Box 5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4" name="Text Box 5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5" name="Text Box 5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6" name="Text Box 5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7" name="Text Box 5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8" name="Text Box 5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19" name="Text Box 5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0" name="Text Box 5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1" name="Text Box 5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2" name="Text Box 5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3" name="Text Box 5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4" name="Text Box 5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5" name="Text Box 5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6" name="Text Box 5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7" name="Text Box 5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8" name="Text Box 5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29" name="Text Box 5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0" name="Text Box 5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1" name="Text Box 5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2" name="Text Box 5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3" name="Text Box 5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4" name="Text Box 5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5" name="Text Box 5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6" name="Text Box 5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7" name="Text Box 5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8" name="Text Box 5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39" name="Text Box 5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0" name="Text Box 5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1" name="Text Box 5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2" name="Text Box 5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3" name="Text Box 5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4" name="Text Box 5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5" name="Text Box 5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6" name="Text Box 5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7" name="Text Box 5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8" name="Text Box 5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49" name="Text Box 5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0" name="Text Box 5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1" name="Text Box 5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2" name="Text Box 5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3" name="Text Box 5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4" name="Text Box 5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5" name="Text Box 5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6" name="Text Box 5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7" name="Text Box 5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8" name="Text Box 5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59" name="Text Box 5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0" name="Text Box 5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1" name="Text Box 5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2" name="Text Box 5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3" name="Text Box 5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4" name="Text Box 5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5" name="Text Box 5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6" name="Text Box 5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7" name="Text Box 5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8" name="Text Box 5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69" name="Text Box 5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0" name="Text Box 5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1" name="Text Box 5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2" name="Text Box 5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3" name="Text Box 5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4" name="Text Box 5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5" name="Text Box 5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6" name="Text Box 5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7" name="Text Box 5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8" name="Text Box 5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79" name="Text Box 5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0" name="Text Box 5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1" name="Text Box 5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2" name="Text Box 5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3" name="Text Box 5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4" name="Text Box 5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5" name="Text Box 5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6" name="Text Box 5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7" name="Text Box 5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8" name="Text Box 5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89" name="Text Box 5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0" name="Text Box 5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1" name="Text Box 5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2" name="Text Box 5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3" name="Text Box 6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4" name="Text Box 6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5" name="Text Box 6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6" name="Text Box 6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7" name="Text Box 6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8" name="Text Box 6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699" name="Text Box 6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0" name="Text Box 6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1" name="Text Box 6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2" name="Text Box 6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3" name="Text Box 6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4" name="Text Box 6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5" name="Text Box 6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6" name="Text Box 6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7" name="Text Box 6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8" name="Text Box 6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09" name="Text Box 6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0" name="Text Box 6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1" name="Text Box 6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2" name="Text Box 6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3" name="Text Box 6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4" name="Text Box 6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5" name="Text Box 6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6" name="Text Box 6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7" name="Text Box 6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8" name="Text Box 6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19" name="Text Box 6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0" name="Text Box 6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1" name="Text Box 6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2" name="Text Box 6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3" name="Text Box 6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4" name="Text Box 6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5" name="Text Box 6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6" name="Text Box 6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7" name="Text Box 6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8" name="Text Box 6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29" name="Text Box 6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0" name="Text Box 6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1" name="Text Box 6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2" name="Text Box 6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3" name="Text Box 6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4" name="Text Box 6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5" name="Text Box 6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6" name="Text Box 6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7" name="Text Box 6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8" name="Text Box 6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39" name="Text Box 6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0" name="Text Box 6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1" name="Text Box 6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2" name="Text Box 6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3" name="Text Box 6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4" name="Text Box 6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5" name="Text Box 6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6" name="Text Box 6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7" name="Text Box 6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8" name="Text Box 6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49" name="Text Box 6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0" name="Text Box 6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1" name="Text Box 6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2" name="Text Box 6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3" name="Text Box 6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4" name="Text Box 6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5" name="Text Box 6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6" name="Text Box 6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7" name="Text Box 6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8" name="Text Box 6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59" name="Text Box 6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0" name="Text Box 6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1" name="Text Box 6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2" name="Text Box 6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3" name="Text Box 6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4" name="Text Box 6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5" name="Text Box 6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6" name="Text Box 6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7" name="Text Box 6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8" name="Text Box 6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69" name="Text Box 6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0" name="Text Box 6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1" name="Text Box 6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2" name="Text Box 6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3" name="Text Box 6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4" name="Text Box 6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5" name="Text Box 6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6" name="Text Box 6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7" name="Text Box 6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8" name="Text Box 6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79" name="Text Box 6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0" name="Text Box 6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1" name="Text Box 6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2" name="Text Box 6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3" name="Text Box 6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4" name="Text Box 6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5" name="Text Box 6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6" name="Text Box 6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7" name="Text Box 6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8" name="Text Box 6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89" name="Text Box 6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0" name="Text Box 6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1" name="Text Box 6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2" name="Text Box 6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3" name="Text Box 7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4" name="Text Box 7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5" name="Text Box 7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6" name="Text Box 7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7" name="Text Box 7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8" name="Text Box 7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799" name="Text Box 7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0" name="Text Box 7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1" name="Text Box 7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2" name="Text Box 7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3" name="Text Box 7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4" name="Text Box 7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5" name="Text Box 7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6" name="Text Box 7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7" name="Text Box 7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8" name="Text Box 7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09" name="Text Box 7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0" name="Text Box 7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1" name="Text Box 7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2" name="Text Box 7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3" name="Text Box 7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4" name="Text Box 7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5" name="Text Box 7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6" name="Text Box 7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7" name="Text Box 7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8" name="Text Box 7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19" name="Text Box 7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0" name="Text Box 7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1" name="Text Box 7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2" name="Text Box 7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3" name="Text Box 7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4" name="Text Box 7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5" name="Text Box 7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6" name="Text Box 7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7" name="Text Box 7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8" name="Text Box 7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29" name="Text Box 7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0" name="Text Box 7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1" name="Text Box 7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2" name="Text Box 7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3" name="Text Box 7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4" name="Text Box 7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5" name="Text Box 7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6" name="Text Box 7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7" name="Text Box 7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8" name="Text Box 7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39" name="Text Box 7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0" name="Text Box 7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1" name="Text Box 7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2" name="Text Box 7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3" name="Text Box 7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4" name="Text Box 7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5" name="Text Box 7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6" name="Text Box 7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7" name="Text Box 7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8" name="Text Box 7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49" name="Text Box 7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0" name="Text Box 7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1" name="Text Box 7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2" name="Text Box 7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3" name="Text Box 7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4" name="Text Box 7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5" name="Text Box 7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6" name="Text Box 7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7" name="Text Box 7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8" name="Text Box 7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59" name="Text Box 7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0" name="Text Box 7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1" name="Text Box 7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2" name="Text Box 7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3" name="Text Box 7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4" name="Text Box 7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5" name="Text Box 7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6" name="Text Box 7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7" name="Text Box 7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8" name="Text Box 7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69" name="Text Box 7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0" name="Text Box 7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1" name="Text Box 7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2" name="Text Box 7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3" name="Text Box 7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4" name="Text Box 7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5" name="Text Box 7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6" name="Text Box 7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7" name="Text Box 7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8" name="Text Box 7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79" name="Text Box 7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0" name="Text Box 7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1" name="Text Box 7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2" name="Text Box 7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3" name="Text Box 7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4" name="Text Box 7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5" name="Text Box 7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6" name="Text Box 7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7" name="Text Box 7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8" name="Text Box 7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89" name="Text Box 7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0" name="Text Box 7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1" name="Text Box 7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2" name="Text Box 7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3" name="Text Box 8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4" name="Text Box 8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5" name="Text Box 8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6" name="Text Box 8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7" name="Text Box 8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8" name="Text Box 8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899" name="Text Box 8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0" name="Text Box 8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1" name="Text Box 8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2" name="Text Box 8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3" name="Text Box 8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4" name="Text Box 8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5" name="Text Box 8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6" name="Text Box 8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7" name="Text Box 8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8" name="Text Box 8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09" name="Text Box 8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0" name="Text Box 8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1" name="Text Box 8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2" name="Text Box 8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3" name="Text Box 8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4" name="Text Box 8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5" name="Text Box 8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6" name="Text Box 8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7" name="Text Box 8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8" name="Text Box 8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19" name="Text Box 8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0" name="Text Box 8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1" name="Text Box 8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2" name="Text Box 8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3" name="Text Box 8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4" name="Text Box 8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5" name="Text Box 8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6" name="Text Box 8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7" name="Text Box 8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8" name="Text Box 8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29" name="Text Box 8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0" name="Text Box 8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1" name="Text Box 8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2" name="Text Box 8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3" name="Text Box 8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4" name="Text Box 8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5" name="Text Box 8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6" name="Text Box 8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7" name="Text Box 8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8" name="Text Box 8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39" name="Text Box 8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0" name="Text Box 8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1" name="Text Box 8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2" name="Text Box 8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3" name="Text Box 8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4" name="Text Box 8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5" name="Text Box 8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6" name="Text Box 8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7" name="Text Box 8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8" name="Text Box 8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49" name="Text Box 8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0" name="Text Box 8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1" name="Text Box 8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2" name="Text Box 8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3" name="Text Box 8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4" name="Text Box 8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5" name="Text Box 8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6" name="Text Box 8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7" name="Text Box 8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8" name="Text Box 8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59" name="Text Box 8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0" name="Text Box 8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1" name="Text Box 8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2" name="Text Box 8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3" name="Text Box 8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4" name="Text Box 8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5" name="Text Box 8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6" name="Text Box 8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7" name="Text Box 8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8" name="Text Box 8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69" name="Text Box 8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0" name="Text Box 8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1" name="Text Box 8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2" name="Text Box 8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3" name="Text Box 8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4" name="Text Box 8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5" name="Text Box 8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6" name="Text Box 8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7" name="Text Box 8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8" name="Text Box 8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79" name="Text Box 8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0" name="Text Box 8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1" name="Text Box 8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2" name="Text Box 8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3" name="Text Box 8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4" name="Text Box 8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5" name="Text Box 8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6" name="Text Box 8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7" name="Text Box 8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8" name="Text Box 8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89" name="Text Box 8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90" name="Text Box 8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91" name="Text Box 8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92" name="Text Box 8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219075</xdr:colOff>
      <xdr:row>21</xdr:row>
      <xdr:rowOff>0</xdr:rowOff>
    </xdr:from>
    <xdr:ext cx="76200" cy="200025"/>
    <xdr:sp macro="" textlink="">
      <xdr:nvSpPr>
        <xdr:cNvPr id="2993" name="Text Box 9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4" name="Text Box 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5" name="Text Box 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6" name="Text Box 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7" name="Text Box 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8" name="Text Box 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2999" name="Text Box 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0" name="Text Box 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1" name="Text Box 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2" name="Text Box 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3" name="Text Box 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4" name="Text Box 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5" name="Text Box 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6" name="Text Box 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7" name="Text Box 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8" name="Text Box 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09" name="Text Box 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0" name="Text Box 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1" name="Text Box 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2" name="Text Box 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3" name="Text Box 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4" name="Text Box 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5" name="Text Box 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6" name="Text Box 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7" name="Text Box 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8" name="Text Box 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19" name="Text Box 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0" name="Text Box 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1" name="Text Box 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2" name="Text Box 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3" name="Text Box 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4" name="Text Box 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5" name="Text Box 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6" name="Text Box 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7" name="Text Box 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8" name="Text Box 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29" name="Text Box 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0" name="Text Box 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1" name="Text Box 1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2" name="Text Box 1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3" name="Text Box 1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4" name="Text Box 1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5" name="Text Box 1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6" name="Text Box 1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7" name="Text Box 1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8" name="Text Box 1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39" name="Text Box 1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0" name="Text Box 1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1" name="Text Box 1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2" name="Text Box 1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3" name="Text Box 1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4" name="Text Box 1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5" name="Text Box 1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6" name="Text Box 1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7" name="Text Box 1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8" name="Text Box 1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49" name="Text Box 1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0" name="Text Box 1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1" name="Text Box 1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2" name="Text Box 1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3" name="Text Box 1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4" name="Text Box 1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5" name="Text Box 1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6" name="Text Box 1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7" name="Text Box 1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8" name="Text Box 1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59" name="Text Box 1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0" name="Text Box 1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1" name="Text Box 1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2" name="Text Box 1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3" name="Text Box 1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4" name="Text Box 1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5" name="Text Box 1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6" name="Text Box 1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7" name="Text Box 1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8" name="Text Box 1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69" name="Text Box 1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0" name="Text Box 2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1" name="Text Box 2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2" name="Text Box 2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3" name="Text Box 2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4" name="Text Box 2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5" name="Text Box 2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6" name="Text Box 2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7" name="Text Box 2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8" name="Text Box 2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79" name="Text Box 2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0" name="Text Box 2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1" name="Text Box 2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2" name="Text Box 2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3" name="Text Box 2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4" name="Text Box 2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5" name="Text Box 2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6" name="Text Box 2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7" name="Text Box 2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8" name="Text Box 2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89" name="Text Box 2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0" name="Text Box 2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1" name="Text Box 2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2" name="Text Box 2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3" name="Text Box 2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4" name="Text Box 2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5" name="Text Box 2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6" name="Text Box 2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7" name="Text Box 2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8" name="Text Box 2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099" name="Text Box 2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0" name="Text Box 2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1" name="Text Box 2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2" name="Text Box 2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3" name="Text Box 2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4" name="Text Box 2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5" name="Text Box 2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6" name="Text Box 2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7" name="Text Box 2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8" name="Text Box 2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09" name="Text Box 2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0" name="Text Box 2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1" name="Text Box 2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2" name="Text Box 2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3" name="Text Box 2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4" name="Text Box 2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5" name="Text Box 2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6" name="Text Box 2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7" name="Text Box 2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8" name="Text Box 2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19" name="Text Box 2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0" name="Text Box 2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1" name="Text Box 2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2" name="Text Box 2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3" name="Text Box 2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4" name="Text Box 2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5" name="Text Box 2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6" name="Text Box 2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7" name="Text Box 2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8" name="Text Box 2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29" name="Text Box 3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0" name="Text Box 3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1" name="Text Box 3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2" name="Text Box 3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3" name="Text Box 3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4" name="Text Box 3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5" name="Text Box 3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6" name="Text Box 3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7" name="Text Box 3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8" name="Text Box 3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39" name="Text Box 3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0" name="Text Box 3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1" name="Text Box 3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2" name="Text Box 3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3" name="Text Box 3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4" name="Text Box 3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5" name="Text Box 3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6" name="Text Box 3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7" name="Text Box 3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8" name="Text Box 3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49" name="Text Box 3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0" name="Text Box 3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1" name="Text Box 3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2" name="Text Box 3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3" name="Text Box 3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4" name="Text Box 3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5" name="Text Box 3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6" name="Text Box 3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7" name="Text Box 3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8" name="Text Box 3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59" name="Text Box 3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0" name="Text Box 3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1" name="Text Box 3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2" name="Text Box 3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3" name="Text Box 3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4" name="Text Box 3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5" name="Text Box 3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6" name="Text Box 3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7" name="Text Box 3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8" name="Text Box 3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69" name="Text Box 3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0" name="Text Box 3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1" name="Text Box 3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2" name="Text Box 3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3" name="Text Box 3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4" name="Text Box 3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5" name="Text Box 3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6" name="Text Box 3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7" name="Text Box 3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8" name="Text Box 3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79" name="Text Box 3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0" name="Text Box 3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1" name="Text Box 3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2" name="Text Box 3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3" name="Text Box 3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4" name="Text Box 3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5" name="Text Box 3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6" name="Text Box 3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7" name="Text Box 3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8" name="Text Box 3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89" name="Text Box 3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0" name="Text Box 3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1" name="Text Box 3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2" name="Text Box 3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3" name="Text Box 3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4" name="Text Box 3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5" name="Text Box 3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6" name="Text Box 3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7" name="Text Box 3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8" name="Text Box 3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199" name="Text Box 3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0" name="Text Box 3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1" name="Text Box 3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2" name="Text Box 3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3" name="Text Box 3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4" name="Text Box 3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5" name="Text Box 3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6" name="Text Box 3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7" name="Text Box 3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8" name="Text Box 3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09" name="Text Box 3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0" name="Text Box 3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1" name="Text Box 3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2" name="Text Box 3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3" name="Text Box 3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4" name="Text Box 3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5" name="Text Box 3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6" name="Text Box 3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7" name="Text Box 3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8" name="Text Box 3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19" name="Text Box 3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0" name="Text Box 3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1" name="Text Box 3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2" name="Text Box 3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3" name="Text Box 3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4" name="Text Box 3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5" name="Text Box 3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6" name="Text Box 3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7" name="Text Box 3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8" name="Text Box 3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29" name="Text Box 4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0" name="Text Box 4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1" name="Text Box 4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2" name="Text Box 4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3" name="Text Box 4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4" name="Text Box 4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5" name="Text Box 4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6" name="Text Box 4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7" name="Text Box 4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8" name="Text Box 4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39" name="Text Box 4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0" name="Text Box 4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1" name="Text Box 4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2" name="Text Box 4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3" name="Text Box 4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4" name="Text Box 4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5" name="Text Box 4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6" name="Text Box 4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7" name="Text Box 4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8" name="Text Box 4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49" name="Text Box 4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0" name="Text Box 4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1" name="Text Box 4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2" name="Text Box 4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3" name="Text Box 4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4" name="Text Box 4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5" name="Text Box 4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6" name="Text Box 4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7" name="Text Box 4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8" name="Text Box 4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59" name="Text Box 4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0" name="Text Box 4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1" name="Text Box 4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2" name="Text Box 4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3" name="Text Box 4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4" name="Text Box 4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5" name="Text Box 4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6" name="Text Box 4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7" name="Text Box 4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8" name="Text Box 4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69" name="Text Box 4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0" name="Text Box 4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1" name="Text Box 4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2" name="Text Box 4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3" name="Text Box 4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4" name="Text Box 4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5" name="Text Box 4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6" name="Text Box 4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7" name="Text Box 4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8" name="Text Box 4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79" name="Text Box 4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0" name="Text Box 4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1" name="Text Box 4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2" name="Text Box 4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3" name="Text Box 4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4" name="Text Box 4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5" name="Text Box 4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6" name="Text Box 4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7" name="Text Box 4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8" name="Text Box 4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89" name="Text Box 4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0" name="Text Box 4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1" name="Text Box 4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2" name="Text Box 4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3" name="Text Box 4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4" name="Text Box 4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5" name="Text Box 4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6" name="Text Box 4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7" name="Text Box 4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8" name="Text Box 4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299" name="Text Box 4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0" name="Text Box 4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1" name="Text Box 4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2" name="Text Box 4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3" name="Text Box 4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4" name="Text Box 4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5" name="Text Box 4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6" name="Text Box 4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7" name="Text Box 4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8" name="Text Box 4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09" name="Text Box 4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0" name="Text Box 4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1" name="Text Box 4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2" name="Text Box 4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3" name="Text Box 4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4" name="Text Box 4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5" name="Text Box 4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6" name="Text Box 4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7" name="Text Box 4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8" name="Text Box 4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19" name="Text Box 4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0" name="Text Box 4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1" name="Text Box 4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2" name="Text Box 4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3" name="Text Box 4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4" name="Text Box 4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5" name="Text Box 4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6" name="Text Box 4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7" name="Text Box 4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8" name="Text Box 4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29" name="Text Box 5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0" name="Text Box 5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1" name="Text Box 5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2" name="Text Box 5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3" name="Text Box 5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4" name="Text Box 5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5" name="Text Box 5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6" name="Text Box 5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7" name="Text Box 5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8" name="Text Box 5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39" name="Text Box 5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0" name="Text Box 5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1" name="Text Box 5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2" name="Text Box 5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3" name="Text Box 5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4" name="Text Box 5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5" name="Text Box 5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6" name="Text Box 5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7" name="Text Box 5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8" name="Text Box 5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49" name="Text Box 5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0" name="Text Box 5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1" name="Text Box 5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2" name="Text Box 5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3" name="Text Box 5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4" name="Text Box 5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5" name="Text Box 5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6" name="Text Box 5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7" name="Text Box 5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8" name="Text Box 5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59" name="Text Box 5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0" name="Text Box 5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1" name="Text Box 5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2" name="Text Box 5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3" name="Text Box 5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4" name="Text Box 5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5" name="Text Box 5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6" name="Text Box 5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7" name="Text Box 5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8" name="Text Box 5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69" name="Text Box 5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0" name="Text Box 5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1" name="Text Box 5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2" name="Text Box 5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3" name="Text Box 5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4" name="Text Box 5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5" name="Text Box 5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6" name="Text Box 5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7" name="Text Box 5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8" name="Text Box 5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79" name="Text Box 5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0" name="Text Box 5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1" name="Text Box 5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2" name="Text Box 5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3" name="Text Box 5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4" name="Text Box 5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5" name="Text Box 5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6" name="Text Box 5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7" name="Text Box 5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8" name="Text Box 5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89" name="Text Box 5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0" name="Text Box 5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1" name="Text Box 5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2" name="Text Box 5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3" name="Text Box 5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4" name="Text Box 5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5" name="Text Box 5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6" name="Text Box 5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7" name="Text Box 5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8" name="Text Box 5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399" name="Text Box 5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0" name="Text Box 5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1" name="Text Box 5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2" name="Text Box 5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3" name="Text Box 5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4" name="Text Box 5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5" name="Text Box 5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6" name="Text Box 5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7" name="Text Box 5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8" name="Text Box 5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09" name="Text Box 5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0" name="Text Box 5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1" name="Text Box 5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2" name="Text Box 5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3" name="Text Box 5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4" name="Text Box 5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5" name="Text Box 5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6" name="Text Box 5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7" name="Text Box 5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8" name="Text Box 5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19" name="Text Box 5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0" name="Text Box 5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1" name="Text Box 5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2" name="Text Box 5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3" name="Text Box 5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4" name="Text Box 5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5" name="Text Box 5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6" name="Text Box 5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7" name="Text Box 5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8" name="Text Box 5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29" name="Text Box 6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0" name="Text Box 6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1" name="Text Box 6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2" name="Text Box 6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3" name="Text Box 6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4" name="Text Box 6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5" name="Text Box 6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6" name="Text Box 6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7" name="Text Box 6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8" name="Text Box 6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39" name="Text Box 6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0" name="Text Box 6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1" name="Text Box 6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2" name="Text Box 6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3" name="Text Box 6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4" name="Text Box 6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5" name="Text Box 6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6" name="Text Box 6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7" name="Text Box 6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8" name="Text Box 6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49" name="Text Box 6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0" name="Text Box 6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1" name="Text Box 6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2" name="Text Box 6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3" name="Text Box 6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4" name="Text Box 6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5" name="Text Box 6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6" name="Text Box 6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7" name="Text Box 6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8" name="Text Box 6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59" name="Text Box 6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0" name="Text Box 6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1" name="Text Box 6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2" name="Text Box 6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3" name="Text Box 6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4" name="Text Box 6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5" name="Text Box 6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6" name="Text Box 6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7" name="Text Box 6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8" name="Text Box 6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69" name="Text Box 6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0" name="Text Box 6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1" name="Text Box 6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2" name="Text Box 6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3" name="Text Box 6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4" name="Text Box 6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5" name="Text Box 6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6" name="Text Box 6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7" name="Text Box 6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8" name="Text Box 6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79" name="Text Box 6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0" name="Text Box 6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1" name="Text Box 6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2" name="Text Box 6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3" name="Text Box 6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4" name="Text Box 6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5" name="Text Box 6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6" name="Text Box 6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7" name="Text Box 6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8" name="Text Box 6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89" name="Text Box 6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0" name="Text Box 6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1" name="Text Box 6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2" name="Text Box 6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3" name="Text Box 6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4" name="Text Box 6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5" name="Text Box 6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6" name="Text Box 6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7" name="Text Box 6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8" name="Text Box 6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499" name="Text Box 6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0" name="Text Box 6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1" name="Text Box 6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2" name="Text Box 6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3" name="Text Box 6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4" name="Text Box 6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5" name="Text Box 6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6" name="Text Box 6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7" name="Text Box 6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8" name="Text Box 6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09" name="Text Box 6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0" name="Text Box 6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1" name="Text Box 6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2" name="Text Box 6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3" name="Text Box 6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4" name="Text Box 6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5" name="Text Box 6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6" name="Text Box 6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7" name="Text Box 6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8" name="Text Box 6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19" name="Text Box 6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0" name="Text Box 6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1" name="Text Box 6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2" name="Text Box 6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3" name="Text Box 6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4" name="Text Box 6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5" name="Text Box 6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6" name="Text Box 6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7" name="Text Box 6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8" name="Text Box 6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29" name="Text Box 7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0" name="Text Box 7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1" name="Text Box 7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2" name="Text Box 7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3" name="Text Box 7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4" name="Text Box 7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5" name="Text Box 7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6" name="Text Box 7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7" name="Text Box 7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8" name="Text Box 7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39" name="Text Box 7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0" name="Text Box 7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1" name="Text Box 7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2" name="Text Box 7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3" name="Text Box 7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4" name="Text Box 7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5" name="Text Box 7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6" name="Text Box 7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7" name="Text Box 7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8" name="Text Box 7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49" name="Text Box 7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0" name="Text Box 7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1" name="Text Box 7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2" name="Text Box 7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3" name="Text Box 7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4" name="Text Box 7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5" name="Text Box 7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6" name="Text Box 7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7" name="Text Box 7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8" name="Text Box 7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59" name="Text Box 7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0" name="Text Box 7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1" name="Text Box 7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2" name="Text Box 7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3" name="Text Box 7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4" name="Text Box 7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5" name="Text Box 7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6" name="Text Box 7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7" name="Text Box 7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8" name="Text Box 7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69" name="Text Box 7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0" name="Text Box 7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1" name="Text Box 7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2" name="Text Box 7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3" name="Text Box 7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4" name="Text Box 7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5" name="Text Box 7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6" name="Text Box 7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7" name="Text Box 7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8" name="Text Box 7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79" name="Text Box 7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0" name="Text Box 7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1" name="Text Box 7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2" name="Text Box 7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3" name="Text Box 7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4" name="Text Box 7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5" name="Text Box 7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6" name="Text Box 7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7" name="Text Box 7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8" name="Text Box 7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89" name="Text Box 7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0" name="Text Box 7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1" name="Text Box 7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2" name="Text Box 7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3" name="Text Box 7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4" name="Text Box 7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5" name="Text Box 7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6" name="Text Box 7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7" name="Text Box 7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8" name="Text Box 7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599" name="Text Box 7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0" name="Text Box 7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1" name="Text Box 7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2" name="Text Box 7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3" name="Text Box 7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4" name="Text Box 7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5" name="Text Box 7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6" name="Text Box 7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7" name="Text Box 7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8" name="Text Box 7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09" name="Text Box 7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0" name="Text Box 7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1" name="Text Box 7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2" name="Text Box 7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3" name="Text Box 7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4" name="Text Box 7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5" name="Text Box 7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6" name="Text Box 7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7" name="Text Box 7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8" name="Text Box 7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19" name="Text Box 7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0" name="Text Box 7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1" name="Text Box 7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2" name="Text Box 7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3" name="Text Box 7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4" name="Text Box 7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5" name="Text Box 7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6" name="Text Box 7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7" name="Text Box 7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8" name="Text Box 7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29" name="Text Box 8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0" name="Text Box 80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1" name="Text Box 80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2" name="Text Box 80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3" name="Text Box 80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4" name="Text Box 80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5" name="Text Box 80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6" name="Text Box 80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7" name="Text Box 80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8" name="Text Box 80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39" name="Text Box 81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0" name="Text Box 81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1" name="Text Box 81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2" name="Text Box 81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3" name="Text Box 81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4" name="Text Box 81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5" name="Text Box 81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6" name="Text Box 81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7" name="Text Box 81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8" name="Text Box 81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49" name="Text Box 82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0" name="Text Box 82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1" name="Text Box 82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2" name="Text Box 82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3" name="Text Box 82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4" name="Text Box 82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5" name="Text Box 82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6" name="Text Box 82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7" name="Text Box 82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8" name="Text Box 82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59" name="Text Box 83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0" name="Text Box 83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1" name="Text Box 83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2" name="Text Box 83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3" name="Text Box 83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4" name="Text Box 83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5" name="Text Box 83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6" name="Text Box 83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7" name="Text Box 83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8" name="Text Box 83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69" name="Text Box 84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0" name="Text Box 84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1" name="Text Box 84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2" name="Text Box 84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3" name="Text Box 84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4" name="Text Box 84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5" name="Text Box 84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6" name="Text Box 84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7" name="Text Box 84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8" name="Text Box 84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79" name="Text Box 85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0" name="Text Box 85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1" name="Text Box 85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2" name="Text Box 85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3" name="Text Box 85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4" name="Text Box 85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5" name="Text Box 85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6" name="Text Box 85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7" name="Text Box 85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8" name="Text Box 85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89" name="Text Box 86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0" name="Text Box 86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1" name="Text Box 86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2" name="Text Box 86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3" name="Text Box 86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4" name="Text Box 86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5" name="Text Box 86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6" name="Text Box 86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7" name="Text Box 86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8" name="Text Box 86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699" name="Text Box 87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0" name="Text Box 87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1" name="Text Box 87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2" name="Text Box 87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3" name="Text Box 87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4" name="Text Box 87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5" name="Text Box 87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6" name="Text Box 87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7" name="Text Box 87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8" name="Text Box 87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09" name="Text Box 88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0" name="Text Box 88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1" name="Text Box 88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2" name="Text Box 88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3" name="Text Box 88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4" name="Text Box 88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5" name="Text Box 88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6" name="Text Box 88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7" name="Text Box 88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8" name="Text Box 88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19" name="Text Box 89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0" name="Text Box 891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1" name="Text Box 892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2" name="Text Box 893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3" name="Text Box 894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4" name="Text Box 895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5" name="Text Box 896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6" name="Text Box 897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7" name="Text Box 898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8" name="Text Box 899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29" name="Text Box 900"/>
        <xdr:cNvSpPr txBox="1">
          <a:spLocks noChangeArrowheads="1"/>
        </xdr:cNvSpPr>
      </xdr:nvSpPr>
      <xdr:spPr bwMode="auto">
        <a:xfrm>
          <a:off x="5172075" y="198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0" name="Text Box 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1" name="Text Box 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2" name="Text Box 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3" name="Text Box 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4" name="Text Box 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5" name="Text Box 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6" name="Text Box 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7" name="Text Box 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8" name="Text Box 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39" name="Text Box 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0" name="Text Box 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1" name="Text Box 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2" name="Text Box 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3" name="Text Box 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4" name="Text Box 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5" name="Text Box 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6" name="Text Box 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7" name="Text Box 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8" name="Text Box 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49" name="Text Box 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0" name="Text Box 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1" name="Text Box 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2" name="Text Box 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3" name="Text Box 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4" name="Text Box 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5" name="Text Box 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6" name="Text Box 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7" name="Text Box 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8" name="Text Box 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59" name="Text Box 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0" name="Text Box 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1" name="Text Box 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2" name="Text Box 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3" name="Text Box 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4" name="Text Box 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5" name="Text Box 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6" name="Text Box 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7" name="Text Box 1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8" name="Text Box 1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69" name="Text Box 1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0" name="Text Box 1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1" name="Text Box 1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2" name="Text Box 1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3" name="Text Box 1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4" name="Text Box 1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5" name="Text Box 1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6" name="Text Box 1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7" name="Text Box 1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8" name="Text Box 1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79" name="Text Box 1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0" name="Text Box 1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1" name="Text Box 1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2" name="Text Box 1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3" name="Text Box 1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4" name="Text Box 1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5" name="Text Box 1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6" name="Text Box 1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7" name="Text Box 1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8" name="Text Box 1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89" name="Text Box 1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0" name="Text Box 1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1" name="Text Box 1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2" name="Text Box 1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3" name="Text Box 1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4" name="Text Box 1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5" name="Text Box 1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6" name="Text Box 1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7" name="Text Box 1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8" name="Text Box 1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799" name="Text Box 1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0" name="Text Box 1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1" name="Text Box 1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2" name="Text Box 1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3" name="Text Box 1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4" name="Text Box 1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5" name="Text Box 1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6" name="Text Box 2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7" name="Text Box 2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8" name="Text Box 2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09" name="Text Box 2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0" name="Text Box 2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1" name="Text Box 2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2" name="Text Box 2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3" name="Text Box 2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4" name="Text Box 2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5" name="Text Box 2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6" name="Text Box 2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7" name="Text Box 2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8" name="Text Box 2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19" name="Text Box 2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0" name="Text Box 2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1" name="Text Box 2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2" name="Text Box 2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3" name="Text Box 2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4" name="Text Box 2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5" name="Text Box 2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6" name="Text Box 2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7" name="Text Box 2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8" name="Text Box 2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29" name="Text Box 2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0" name="Text Box 2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1" name="Text Box 2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2" name="Text Box 2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3" name="Text Box 2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4" name="Text Box 2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5" name="Text Box 2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6" name="Text Box 2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7" name="Text Box 2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8" name="Text Box 2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39" name="Text Box 2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0" name="Text Box 2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1" name="Text Box 2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2" name="Text Box 2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3" name="Text Box 2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4" name="Text Box 2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5" name="Text Box 2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6" name="Text Box 2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7" name="Text Box 2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8" name="Text Box 2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49" name="Text Box 2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0" name="Text Box 2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1" name="Text Box 2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2" name="Text Box 2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3" name="Text Box 2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4" name="Text Box 2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5" name="Text Box 2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6" name="Text Box 2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7" name="Text Box 2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8" name="Text Box 2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59" name="Text Box 2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0" name="Text Box 2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1" name="Text Box 2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2" name="Text Box 2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3" name="Text Box 2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4" name="Text Box 2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5" name="Text Box 3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6" name="Text Box 3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7" name="Text Box 3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8" name="Text Box 3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69" name="Text Box 3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0" name="Text Box 3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1" name="Text Box 3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2" name="Text Box 3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3" name="Text Box 3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4" name="Text Box 3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5" name="Text Box 3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6" name="Text Box 3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7" name="Text Box 3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8" name="Text Box 3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79" name="Text Box 3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0" name="Text Box 3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1" name="Text Box 3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2" name="Text Box 3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3" name="Text Box 3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4" name="Text Box 3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5" name="Text Box 3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6" name="Text Box 3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7" name="Text Box 3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8" name="Text Box 3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89" name="Text Box 3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0" name="Text Box 3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1" name="Text Box 3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2" name="Text Box 3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3" name="Text Box 3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4" name="Text Box 3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5" name="Text Box 3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6" name="Text Box 3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7" name="Text Box 3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8" name="Text Box 3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899" name="Text Box 3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0" name="Text Box 3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1" name="Text Box 3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2" name="Text Box 3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3" name="Text Box 3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4" name="Text Box 3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5" name="Text Box 3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6" name="Text Box 3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7" name="Text Box 3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8" name="Text Box 3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09" name="Text Box 3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0" name="Text Box 3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1" name="Text Box 3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2" name="Text Box 3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3" name="Text Box 3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4" name="Text Box 3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5" name="Text Box 3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6" name="Text Box 3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7" name="Text Box 3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8" name="Text Box 3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19" name="Text Box 3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0" name="Text Box 3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1" name="Text Box 3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2" name="Text Box 3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3" name="Text Box 3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4" name="Text Box 3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5" name="Text Box 3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6" name="Text Box 3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7" name="Text Box 3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8" name="Text Box 3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29" name="Text Box 3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0" name="Text Box 3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1" name="Text Box 3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2" name="Text Box 3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3" name="Text Box 3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4" name="Text Box 3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5" name="Text Box 3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6" name="Text Box 3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7" name="Text Box 3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8" name="Text Box 3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39" name="Text Box 3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0" name="Text Box 3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1" name="Text Box 3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2" name="Text Box 3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3" name="Text Box 3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4" name="Text Box 3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5" name="Text Box 3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6" name="Text Box 3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7" name="Text Box 3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8" name="Text Box 3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49" name="Text Box 3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0" name="Text Box 3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1" name="Text Box 3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2" name="Text Box 3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3" name="Text Box 3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4" name="Text Box 3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5" name="Text Box 3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6" name="Text Box 3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7" name="Text Box 3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8" name="Text Box 3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59" name="Text Box 3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0" name="Text Box 3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1" name="Text Box 3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2" name="Text Box 3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3" name="Text Box 3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4" name="Text Box 3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5" name="Text Box 4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6" name="Text Box 4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7" name="Text Box 4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8" name="Text Box 4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69" name="Text Box 4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0" name="Text Box 4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1" name="Text Box 4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2" name="Text Box 4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3" name="Text Box 4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4" name="Text Box 4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5" name="Text Box 4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6" name="Text Box 4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7" name="Text Box 4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8" name="Text Box 4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79" name="Text Box 4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0" name="Text Box 4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1" name="Text Box 4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2" name="Text Box 4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3" name="Text Box 4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4" name="Text Box 4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5" name="Text Box 4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6" name="Text Box 4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7" name="Text Box 4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8" name="Text Box 4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89" name="Text Box 4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0" name="Text Box 4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1" name="Text Box 4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2" name="Text Box 4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3" name="Text Box 4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4" name="Text Box 4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5" name="Text Box 4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6" name="Text Box 4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7" name="Text Box 4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8" name="Text Box 4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3999" name="Text Box 4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0" name="Text Box 4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1" name="Text Box 4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2" name="Text Box 4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3" name="Text Box 4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4" name="Text Box 4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5" name="Text Box 4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6" name="Text Box 4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7" name="Text Box 4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8" name="Text Box 4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09" name="Text Box 4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0" name="Text Box 4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1" name="Text Box 4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2" name="Text Box 4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3" name="Text Box 4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4" name="Text Box 4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5" name="Text Box 4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6" name="Text Box 4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7" name="Text Box 4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8" name="Text Box 4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19" name="Text Box 4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0" name="Text Box 4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1" name="Text Box 4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2" name="Text Box 4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3" name="Text Box 4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4" name="Text Box 4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5" name="Text Box 4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6" name="Text Box 4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7" name="Text Box 4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8" name="Text Box 4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29" name="Text Box 4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0" name="Text Box 4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1" name="Text Box 4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2" name="Text Box 4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3" name="Text Box 4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4" name="Text Box 4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5" name="Text Box 4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6" name="Text Box 4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7" name="Text Box 4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8" name="Text Box 4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39" name="Text Box 4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0" name="Text Box 4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1" name="Text Box 4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2" name="Text Box 4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3" name="Text Box 4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4" name="Text Box 4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5" name="Text Box 4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6" name="Text Box 4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7" name="Text Box 4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8" name="Text Box 4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49" name="Text Box 4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0" name="Text Box 4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1" name="Text Box 4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2" name="Text Box 4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3" name="Text Box 4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4" name="Text Box 4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5" name="Text Box 4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6" name="Text Box 4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7" name="Text Box 4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8" name="Text Box 4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59" name="Text Box 4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0" name="Text Box 4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1" name="Text Box 4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2" name="Text Box 4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3" name="Text Box 4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4" name="Text Box 4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5" name="Text Box 5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6" name="Text Box 5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7" name="Text Box 5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8" name="Text Box 5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69" name="Text Box 5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0" name="Text Box 5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1" name="Text Box 5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2" name="Text Box 5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3" name="Text Box 5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4" name="Text Box 5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5" name="Text Box 5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6" name="Text Box 5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7" name="Text Box 5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8" name="Text Box 5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79" name="Text Box 5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0" name="Text Box 5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1" name="Text Box 5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2" name="Text Box 5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3" name="Text Box 5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4" name="Text Box 5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5" name="Text Box 5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6" name="Text Box 5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7" name="Text Box 5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8" name="Text Box 5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89" name="Text Box 5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0" name="Text Box 5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1" name="Text Box 5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2" name="Text Box 5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3" name="Text Box 5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4" name="Text Box 5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5" name="Text Box 5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6" name="Text Box 5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7" name="Text Box 5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8" name="Text Box 5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099" name="Text Box 5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0" name="Text Box 5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1" name="Text Box 5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2" name="Text Box 5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3" name="Text Box 5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4" name="Text Box 5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5" name="Text Box 5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6" name="Text Box 5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7" name="Text Box 5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8" name="Text Box 5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09" name="Text Box 5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0" name="Text Box 5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1" name="Text Box 5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2" name="Text Box 5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3" name="Text Box 5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4" name="Text Box 5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5" name="Text Box 5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6" name="Text Box 5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7" name="Text Box 5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8" name="Text Box 5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19" name="Text Box 5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0" name="Text Box 5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1" name="Text Box 5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2" name="Text Box 5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3" name="Text Box 5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4" name="Text Box 5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5" name="Text Box 5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6" name="Text Box 5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7" name="Text Box 5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8" name="Text Box 5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29" name="Text Box 5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0" name="Text Box 5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1" name="Text Box 5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2" name="Text Box 5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3" name="Text Box 5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4" name="Text Box 5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5" name="Text Box 5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6" name="Text Box 5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7" name="Text Box 5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8" name="Text Box 5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39" name="Text Box 5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0" name="Text Box 5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1" name="Text Box 5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2" name="Text Box 5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3" name="Text Box 5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4" name="Text Box 5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5" name="Text Box 5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6" name="Text Box 5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7" name="Text Box 5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8" name="Text Box 5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49" name="Text Box 5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0" name="Text Box 5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1" name="Text Box 5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2" name="Text Box 5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3" name="Text Box 5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4" name="Text Box 5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5" name="Text Box 5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6" name="Text Box 5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7" name="Text Box 5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8" name="Text Box 5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59" name="Text Box 5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0" name="Text Box 5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1" name="Text Box 5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2" name="Text Box 5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3" name="Text Box 5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4" name="Text Box 5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5" name="Text Box 6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6" name="Text Box 6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7" name="Text Box 6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8" name="Text Box 6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69" name="Text Box 6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0" name="Text Box 6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1" name="Text Box 6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2" name="Text Box 6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3" name="Text Box 6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4" name="Text Box 6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5" name="Text Box 6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6" name="Text Box 6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7" name="Text Box 6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8" name="Text Box 6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79" name="Text Box 6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0" name="Text Box 6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1" name="Text Box 6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2" name="Text Box 6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3" name="Text Box 6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4" name="Text Box 6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5" name="Text Box 6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6" name="Text Box 6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7" name="Text Box 6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8" name="Text Box 6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89" name="Text Box 6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0" name="Text Box 6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1" name="Text Box 6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2" name="Text Box 6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3" name="Text Box 6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4" name="Text Box 6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5" name="Text Box 6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6" name="Text Box 6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7" name="Text Box 6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8" name="Text Box 6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199" name="Text Box 6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0" name="Text Box 6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1" name="Text Box 6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2" name="Text Box 6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3" name="Text Box 6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4" name="Text Box 6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5" name="Text Box 6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6" name="Text Box 6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7" name="Text Box 6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8" name="Text Box 6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09" name="Text Box 6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0" name="Text Box 6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1" name="Text Box 6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2" name="Text Box 6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3" name="Text Box 6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4" name="Text Box 6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5" name="Text Box 6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6" name="Text Box 6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7" name="Text Box 6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8" name="Text Box 6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19" name="Text Box 6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0" name="Text Box 6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1" name="Text Box 6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2" name="Text Box 6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3" name="Text Box 6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4" name="Text Box 6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5" name="Text Box 6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6" name="Text Box 6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7" name="Text Box 6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8" name="Text Box 6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29" name="Text Box 6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0" name="Text Box 6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1" name="Text Box 6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2" name="Text Box 6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3" name="Text Box 6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4" name="Text Box 6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5" name="Text Box 6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6" name="Text Box 6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7" name="Text Box 6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8" name="Text Box 6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39" name="Text Box 6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0" name="Text Box 6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1" name="Text Box 6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2" name="Text Box 6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3" name="Text Box 6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4" name="Text Box 6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5" name="Text Box 6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6" name="Text Box 6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7" name="Text Box 6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8" name="Text Box 6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49" name="Text Box 6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0" name="Text Box 6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1" name="Text Box 6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2" name="Text Box 6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3" name="Text Box 6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4" name="Text Box 6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5" name="Text Box 6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6" name="Text Box 6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7" name="Text Box 6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8" name="Text Box 6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59" name="Text Box 6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0" name="Text Box 6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1" name="Text Box 6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2" name="Text Box 6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3" name="Text Box 6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4" name="Text Box 6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5" name="Text Box 7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6" name="Text Box 7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7" name="Text Box 7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8" name="Text Box 7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69" name="Text Box 7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0" name="Text Box 7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1" name="Text Box 7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2" name="Text Box 7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3" name="Text Box 7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4" name="Text Box 7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5" name="Text Box 7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6" name="Text Box 7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7" name="Text Box 7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8" name="Text Box 7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79" name="Text Box 7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0" name="Text Box 7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1" name="Text Box 7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2" name="Text Box 7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3" name="Text Box 7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4" name="Text Box 7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5" name="Text Box 7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6" name="Text Box 7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7" name="Text Box 7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8" name="Text Box 7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89" name="Text Box 7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0" name="Text Box 7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1" name="Text Box 7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2" name="Text Box 7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3" name="Text Box 7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4" name="Text Box 7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5" name="Text Box 7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6" name="Text Box 7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7" name="Text Box 7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8" name="Text Box 7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299" name="Text Box 7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0" name="Text Box 7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1" name="Text Box 7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2" name="Text Box 7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3" name="Text Box 7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4" name="Text Box 7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5" name="Text Box 7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6" name="Text Box 7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7" name="Text Box 7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8" name="Text Box 7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09" name="Text Box 7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0" name="Text Box 7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1" name="Text Box 7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2" name="Text Box 7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3" name="Text Box 7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4" name="Text Box 7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5" name="Text Box 7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6" name="Text Box 7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7" name="Text Box 7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8" name="Text Box 7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19" name="Text Box 7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0" name="Text Box 7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1" name="Text Box 7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2" name="Text Box 7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3" name="Text Box 7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4" name="Text Box 7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5" name="Text Box 7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6" name="Text Box 7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7" name="Text Box 7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8" name="Text Box 7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29" name="Text Box 7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0" name="Text Box 7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1" name="Text Box 7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2" name="Text Box 7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3" name="Text Box 7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4" name="Text Box 7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5" name="Text Box 7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6" name="Text Box 7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7" name="Text Box 7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8" name="Text Box 7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39" name="Text Box 7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0" name="Text Box 7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1" name="Text Box 7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2" name="Text Box 7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3" name="Text Box 7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4" name="Text Box 7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5" name="Text Box 7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6" name="Text Box 7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7" name="Text Box 7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8" name="Text Box 7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49" name="Text Box 7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0" name="Text Box 7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1" name="Text Box 7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2" name="Text Box 7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3" name="Text Box 7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4" name="Text Box 7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5" name="Text Box 7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6" name="Text Box 7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7" name="Text Box 7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8" name="Text Box 7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59" name="Text Box 7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0" name="Text Box 7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1" name="Text Box 7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2" name="Text Box 7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3" name="Text Box 7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4" name="Text Box 7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5" name="Text Box 8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6" name="Text Box 80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7" name="Text Box 80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8" name="Text Box 80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69" name="Text Box 80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0" name="Text Box 80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1" name="Text Box 80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2" name="Text Box 80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3" name="Text Box 80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4" name="Text Box 80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5" name="Text Box 81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6" name="Text Box 81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7" name="Text Box 81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8" name="Text Box 81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79" name="Text Box 81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0" name="Text Box 81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1" name="Text Box 81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2" name="Text Box 81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3" name="Text Box 81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4" name="Text Box 81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5" name="Text Box 82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6" name="Text Box 82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7" name="Text Box 82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8" name="Text Box 82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89" name="Text Box 82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0" name="Text Box 82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1" name="Text Box 82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2" name="Text Box 82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3" name="Text Box 82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4" name="Text Box 82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5" name="Text Box 83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6" name="Text Box 83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7" name="Text Box 83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8" name="Text Box 83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399" name="Text Box 83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0" name="Text Box 83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1" name="Text Box 83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2" name="Text Box 83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3" name="Text Box 83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4" name="Text Box 83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5" name="Text Box 84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6" name="Text Box 84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7" name="Text Box 84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8" name="Text Box 84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09" name="Text Box 84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0" name="Text Box 84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1" name="Text Box 84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2" name="Text Box 84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3" name="Text Box 84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4" name="Text Box 84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5" name="Text Box 85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6" name="Text Box 85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7" name="Text Box 85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8" name="Text Box 85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19" name="Text Box 85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0" name="Text Box 85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1" name="Text Box 85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2" name="Text Box 85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3" name="Text Box 85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4" name="Text Box 85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5" name="Text Box 86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6" name="Text Box 86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7" name="Text Box 86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8" name="Text Box 86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29" name="Text Box 86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0" name="Text Box 86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1" name="Text Box 86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2" name="Text Box 86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3" name="Text Box 86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4" name="Text Box 86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5" name="Text Box 87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6" name="Text Box 87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7" name="Text Box 87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8" name="Text Box 87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39" name="Text Box 87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0" name="Text Box 87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1" name="Text Box 87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2" name="Text Box 87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3" name="Text Box 87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4" name="Text Box 87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5" name="Text Box 88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6" name="Text Box 88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7" name="Text Box 88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8" name="Text Box 88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49" name="Text Box 88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0" name="Text Box 88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1" name="Text Box 88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2" name="Text Box 88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3" name="Text Box 88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4" name="Text Box 88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5" name="Text Box 89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6" name="Text Box 891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7" name="Text Box 892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8" name="Text Box 893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59" name="Text Box 894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0" name="Text Box 895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1" name="Text Box 896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2" name="Text Box 897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3" name="Text Box 898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4" name="Text Box 899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219075</xdr:colOff>
      <xdr:row>21</xdr:row>
      <xdr:rowOff>0</xdr:rowOff>
    </xdr:from>
    <xdr:ext cx="76200" cy="200025"/>
    <xdr:sp macro="" textlink="">
      <xdr:nvSpPr>
        <xdr:cNvPr id="4465" name="Text Box 900"/>
        <xdr:cNvSpPr txBox="1">
          <a:spLocks noChangeArrowheads="1"/>
        </xdr:cNvSpPr>
      </xdr:nvSpPr>
      <xdr:spPr bwMode="auto">
        <a:xfrm>
          <a:off x="5162550" y="57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66" name="Text Box 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67" name="Text Box 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68" name="Text Box 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69" name="Text Box 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0" name="Text Box 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1" name="Text Box 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2" name="Text Box 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3" name="Text Box 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4" name="Text Box 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5" name="Text Box 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6" name="Text Box 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7" name="Text Box 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8" name="Text Box 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79" name="Text Box 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0" name="Text Box 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1" name="Text Box 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2" name="Text Box 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3" name="Text Box 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4" name="Text Box 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5" name="Text Box 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6" name="Text Box 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7" name="Text Box 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8" name="Text Box 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89" name="Text Box 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0" name="Text Box 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1" name="Text Box 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2" name="Text Box 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3" name="Text Box 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4" name="Text Box 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5" name="Text Box 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6" name="Text Box 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7" name="Text Box 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8" name="Text Box 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499" name="Text Box 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0" name="Text Box 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1" name="Text Box 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2" name="Text Box 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3" name="Text Box 1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4" name="Text Box 1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5" name="Text Box 1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6" name="Text Box 1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7" name="Text Box 1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8" name="Text Box 1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09" name="Text Box 1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0" name="Text Box 1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1" name="Text Box 1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2" name="Text Box 1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3" name="Text Box 1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4" name="Text Box 1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5" name="Text Box 1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6" name="Text Box 1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7" name="Text Box 1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8" name="Text Box 1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19" name="Text Box 1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0" name="Text Box 1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1" name="Text Box 1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2" name="Text Box 1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3" name="Text Box 1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4" name="Text Box 1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5" name="Text Box 1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6" name="Text Box 1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7" name="Text Box 1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8" name="Text Box 1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29" name="Text Box 1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0" name="Text Box 1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1" name="Text Box 1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2" name="Text Box 1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3" name="Text Box 1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4" name="Text Box 1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5" name="Text Box 1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6" name="Text Box 1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7" name="Text Box 1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8" name="Text Box 1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39" name="Text Box 1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0" name="Text Box 1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1" name="Text Box 1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2" name="Text Box 2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3" name="Text Box 2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4" name="Text Box 2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5" name="Text Box 2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6" name="Text Box 2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7" name="Text Box 2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8" name="Text Box 2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49" name="Text Box 2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0" name="Text Box 2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1" name="Text Box 2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2" name="Text Box 2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3" name="Text Box 2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4" name="Text Box 2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5" name="Text Box 2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6" name="Text Box 2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7" name="Text Box 2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8" name="Text Box 2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59" name="Text Box 2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0" name="Text Box 2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1" name="Text Box 2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2" name="Text Box 2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3" name="Text Box 2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4" name="Text Box 2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5" name="Text Box 2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6" name="Text Box 2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7" name="Text Box 2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8" name="Text Box 2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69" name="Text Box 2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0" name="Text Box 2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1" name="Text Box 2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2" name="Text Box 2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3" name="Text Box 2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4" name="Text Box 2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5" name="Text Box 2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6" name="Text Box 2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7" name="Text Box 2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8" name="Text Box 2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79" name="Text Box 2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0" name="Text Box 2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1" name="Text Box 2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2" name="Text Box 2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3" name="Text Box 2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4" name="Text Box 2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5" name="Text Box 2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6" name="Text Box 2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7" name="Text Box 2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8" name="Text Box 2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89" name="Text Box 2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0" name="Text Box 2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1" name="Text Box 2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2" name="Text Box 2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3" name="Text Box 2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4" name="Text Box 2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5" name="Text Box 2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6" name="Text Box 2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7" name="Text Box 2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8" name="Text Box 2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599" name="Text Box 2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0" name="Text Box 2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1" name="Text Box 3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2" name="Text Box 3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3" name="Text Box 3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4" name="Text Box 3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5" name="Text Box 3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6" name="Text Box 3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7" name="Text Box 3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8" name="Text Box 3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09" name="Text Box 3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0" name="Text Box 3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1" name="Text Box 3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2" name="Text Box 3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3" name="Text Box 3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4" name="Text Box 3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5" name="Text Box 3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6" name="Text Box 3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7" name="Text Box 3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8" name="Text Box 3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19" name="Text Box 3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0" name="Text Box 3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1" name="Text Box 3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2" name="Text Box 3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3" name="Text Box 3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4" name="Text Box 3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5" name="Text Box 3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6" name="Text Box 3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7" name="Text Box 3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8" name="Text Box 3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29" name="Text Box 3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0" name="Text Box 3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1" name="Text Box 3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2" name="Text Box 3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3" name="Text Box 3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4" name="Text Box 3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5" name="Text Box 3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6" name="Text Box 3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7" name="Text Box 3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8" name="Text Box 3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39" name="Text Box 3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0" name="Text Box 3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1" name="Text Box 3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2" name="Text Box 3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3" name="Text Box 3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4" name="Text Box 3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5" name="Text Box 3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6" name="Text Box 3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7" name="Text Box 3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8" name="Text Box 3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49" name="Text Box 3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0" name="Text Box 3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1" name="Text Box 3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2" name="Text Box 3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3" name="Text Box 3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4" name="Text Box 3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5" name="Text Box 3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6" name="Text Box 3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7" name="Text Box 3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8" name="Text Box 3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59" name="Text Box 3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0" name="Text Box 3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1" name="Text Box 3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2" name="Text Box 3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3" name="Text Box 3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4" name="Text Box 3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5" name="Text Box 3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6" name="Text Box 3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7" name="Text Box 3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8" name="Text Box 3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69" name="Text Box 3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0" name="Text Box 3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1" name="Text Box 3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2" name="Text Box 3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3" name="Text Box 3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4" name="Text Box 3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5" name="Text Box 3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6" name="Text Box 3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7" name="Text Box 3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8" name="Text Box 3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79" name="Text Box 3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0" name="Text Box 3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1" name="Text Box 3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2" name="Text Box 3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3" name="Text Box 3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4" name="Text Box 3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5" name="Text Box 3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6" name="Text Box 3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7" name="Text Box 3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8" name="Text Box 3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89" name="Text Box 3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0" name="Text Box 3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1" name="Text Box 3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2" name="Text Box 3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3" name="Text Box 3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4" name="Text Box 3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5" name="Text Box 3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6" name="Text Box 3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7" name="Text Box 3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8" name="Text Box 3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699" name="Text Box 3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0" name="Text Box 3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1" name="Text Box 4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2" name="Text Box 4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3" name="Text Box 4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4" name="Text Box 4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5" name="Text Box 4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6" name="Text Box 4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7" name="Text Box 4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8" name="Text Box 4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09" name="Text Box 4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0" name="Text Box 4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1" name="Text Box 4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2" name="Text Box 4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3" name="Text Box 4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4" name="Text Box 4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5" name="Text Box 4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6" name="Text Box 4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7" name="Text Box 4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8" name="Text Box 4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19" name="Text Box 4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0" name="Text Box 4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1" name="Text Box 4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2" name="Text Box 4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3" name="Text Box 4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4" name="Text Box 4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5" name="Text Box 4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6" name="Text Box 4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7" name="Text Box 4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8" name="Text Box 4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29" name="Text Box 4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0" name="Text Box 4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1" name="Text Box 4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2" name="Text Box 4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3" name="Text Box 4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4" name="Text Box 4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5" name="Text Box 4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6" name="Text Box 4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7" name="Text Box 4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8" name="Text Box 4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39" name="Text Box 4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0" name="Text Box 4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1" name="Text Box 4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2" name="Text Box 4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3" name="Text Box 4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4" name="Text Box 4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5" name="Text Box 4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6" name="Text Box 4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7" name="Text Box 4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8" name="Text Box 4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49" name="Text Box 4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0" name="Text Box 4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1" name="Text Box 4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2" name="Text Box 4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3" name="Text Box 4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4" name="Text Box 4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5" name="Text Box 4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6" name="Text Box 4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7" name="Text Box 4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8" name="Text Box 4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59" name="Text Box 4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0" name="Text Box 4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1" name="Text Box 4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2" name="Text Box 4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3" name="Text Box 4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4" name="Text Box 4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5" name="Text Box 4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6" name="Text Box 4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7" name="Text Box 4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8" name="Text Box 4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69" name="Text Box 4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0" name="Text Box 4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1" name="Text Box 4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2" name="Text Box 4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3" name="Text Box 4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4" name="Text Box 4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5" name="Text Box 4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6" name="Text Box 4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7" name="Text Box 4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8" name="Text Box 4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79" name="Text Box 4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0" name="Text Box 4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1" name="Text Box 4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2" name="Text Box 4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3" name="Text Box 4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4" name="Text Box 4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5" name="Text Box 4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6" name="Text Box 4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7" name="Text Box 4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8" name="Text Box 4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89" name="Text Box 4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0" name="Text Box 4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1" name="Text Box 4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2" name="Text Box 4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3" name="Text Box 4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4" name="Text Box 4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5" name="Text Box 4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6" name="Text Box 4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7" name="Text Box 4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8" name="Text Box 4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799" name="Text Box 4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0" name="Text Box 4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1" name="Text Box 5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2" name="Text Box 5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3" name="Text Box 5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4" name="Text Box 5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5" name="Text Box 5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6" name="Text Box 5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7" name="Text Box 5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8" name="Text Box 5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09" name="Text Box 5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0" name="Text Box 5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1" name="Text Box 5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2" name="Text Box 5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3" name="Text Box 5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4" name="Text Box 5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5" name="Text Box 5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6" name="Text Box 5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7" name="Text Box 5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8" name="Text Box 5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19" name="Text Box 5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0" name="Text Box 5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1" name="Text Box 5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2" name="Text Box 5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3" name="Text Box 5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4" name="Text Box 5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5" name="Text Box 5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6" name="Text Box 5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7" name="Text Box 5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8" name="Text Box 5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29" name="Text Box 5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0" name="Text Box 5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1" name="Text Box 5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2" name="Text Box 5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3" name="Text Box 5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4" name="Text Box 5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5" name="Text Box 5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6" name="Text Box 5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7" name="Text Box 5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8" name="Text Box 5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39" name="Text Box 5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0" name="Text Box 5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1" name="Text Box 5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2" name="Text Box 5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3" name="Text Box 5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4" name="Text Box 5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5" name="Text Box 5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6" name="Text Box 5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7" name="Text Box 5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8" name="Text Box 5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49" name="Text Box 5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0" name="Text Box 5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1" name="Text Box 5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2" name="Text Box 5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3" name="Text Box 5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4" name="Text Box 5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5" name="Text Box 5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6" name="Text Box 5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7" name="Text Box 5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8" name="Text Box 5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59" name="Text Box 5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0" name="Text Box 5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1" name="Text Box 5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2" name="Text Box 5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3" name="Text Box 5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4" name="Text Box 5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5" name="Text Box 5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6" name="Text Box 5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7" name="Text Box 5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8" name="Text Box 5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69" name="Text Box 5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0" name="Text Box 5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1" name="Text Box 5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2" name="Text Box 5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3" name="Text Box 5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4" name="Text Box 5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5" name="Text Box 5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6" name="Text Box 5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7" name="Text Box 5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8" name="Text Box 5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79" name="Text Box 5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0" name="Text Box 5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1" name="Text Box 5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2" name="Text Box 5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3" name="Text Box 5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4" name="Text Box 5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5" name="Text Box 5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6" name="Text Box 5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7" name="Text Box 5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8" name="Text Box 5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89" name="Text Box 5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0" name="Text Box 5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1" name="Text Box 5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2" name="Text Box 5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3" name="Text Box 5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4" name="Text Box 5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5" name="Text Box 5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6" name="Text Box 5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7" name="Text Box 5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8" name="Text Box 5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899" name="Text Box 5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0" name="Text Box 5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1" name="Text Box 6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2" name="Text Box 6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3" name="Text Box 6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4" name="Text Box 6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5" name="Text Box 6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6" name="Text Box 6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7" name="Text Box 6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8" name="Text Box 6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09" name="Text Box 6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0" name="Text Box 6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1" name="Text Box 6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2" name="Text Box 6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3" name="Text Box 6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4" name="Text Box 6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5" name="Text Box 6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6" name="Text Box 6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7" name="Text Box 6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8" name="Text Box 6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19" name="Text Box 6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0" name="Text Box 6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1" name="Text Box 6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2" name="Text Box 6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3" name="Text Box 6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4" name="Text Box 6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5" name="Text Box 6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6" name="Text Box 6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7" name="Text Box 6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8" name="Text Box 6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29" name="Text Box 6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0" name="Text Box 6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1" name="Text Box 6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2" name="Text Box 6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3" name="Text Box 6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4" name="Text Box 6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5" name="Text Box 6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6" name="Text Box 6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7" name="Text Box 6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8" name="Text Box 6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39" name="Text Box 6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0" name="Text Box 6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1" name="Text Box 6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2" name="Text Box 6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3" name="Text Box 6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4" name="Text Box 6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5" name="Text Box 6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6" name="Text Box 6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7" name="Text Box 6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8" name="Text Box 6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49" name="Text Box 6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0" name="Text Box 6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1" name="Text Box 6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2" name="Text Box 6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3" name="Text Box 6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4" name="Text Box 6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5" name="Text Box 6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6" name="Text Box 6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7" name="Text Box 6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8" name="Text Box 6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59" name="Text Box 6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0" name="Text Box 6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1" name="Text Box 6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2" name="Text Box 6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3" name="Text Box 6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4" name="Text Box 6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5" name="Text Box 6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6" name="Text Box 6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7" name="Text Box 6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8" name="Text Box 6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69" name="Text Box 6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0" name="Text Box 6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1" name="Text Box 6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2" name="Text Box 6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3" name="Text Box 6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4" name="Text Box 6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5" name="Text Box 6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6" name="Text Box 6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7" name="Text Box 6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8" name="Text Box 6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79" name="Text Box 6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0" name="Text Box 6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1" name="Text Box 6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2" name="Text Box 6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3" name="Text Box 6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4" name="Text Box 6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5" name="Text Box 6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6" name="Text Box 6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7" name="Text Box 6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8" name="Text Box 6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89" name="Text Box 6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0" name="Text Box 6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1" name="Text Box 6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2" name="Text Box 6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3" name="Text Box 6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4" name="Text Box 6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5" name="Text Box 6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6" name="Text Box 6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7" name="Text Box 6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8" name="Text Box 6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4999" name="Text Box 6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0" name="Text Box 6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1" name="Text Box 7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2" name="Text Box 7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3" name="Text Box 7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4" name="Text Box 7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5" name="Text Box 7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6" name="Text Box 7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7" name="Text Box 7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8" name="Text Box 7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09" name="Text Box 7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0" name="Text Box 7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1" name="Text Box 7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2" name="Text Box 7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3" name="Text Box 7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4" name="Text Box 7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5" name="Text Box 7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6" name="Text Box 7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7" name="Text Box 7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8" name="Text Box 7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19" name="Text Box 7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0" name="Text Box 7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1" name="Text Box 7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2" name="Text Box 7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3" name="Text Box 7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4" name="Text Box 7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5" name="Text Box 7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6" name="Text Box 7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7" name="Text Box 7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8" name="Text Box 7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29" name="Text Box 7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0" name="Text Box 7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1" name="Text Box 7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2" name="Text Box 7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3" name="Text Box 7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4" name="Text Box 7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5" name="Text Box 7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6" name="Text Box 7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7" name="Text Box 7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8" name="Text Box 7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39" name="Text Box 7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0" name="Text Box 7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1" name="Text Box 7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2" name="Text Box 7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3" name="Text Box 7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4" name="Text Box 7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5" name="Text Box 7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6" name="Text Box 7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7" name="Text Box 7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8" name="Text Box 7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49" name="Text Box 7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0" name="Text Box 7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1" name="Text Box 7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2" name="Text Box 7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3" name="Text Box 7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4" name="Text Box 7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5" name="Text Box 7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6" name="Text Box 7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7" name="Text Box 7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8" name="Text Box 7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59" name="Text Box 7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0" name="Text Box 7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1" name="Text Box 7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2" name="Text Box 7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3" name="Text Box 7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4" name="Text Box 7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5" name="Text Box 7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6" name="Text Box 7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7" name="Text Box 7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8" name="Text Box 7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69" name="Text Box 7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0" name="Text Box 7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1" name="Text Box 7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2" name="Text Box 7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3" name="Text Box 7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4" name="Text Box 7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5" name="Text Box 7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6" name="Text Box 7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7" name="Text Box 7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8" name="Text Box 7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79" name="Text Box 7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0" name="Text Box 7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1" name="Text Box 7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2" name="Text Box 7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3" name="Text Box 7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4" name="Text Box 7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5" name="Text Box 7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6" name="Text Box 7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7" name="Text Box 7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8" name="Text Box 7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89" name="Text Box 7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0" name="Text Box 7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1" name="Text Box 7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2" name="Text Box 7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3" name="Text Box 7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4" name="Text Box 7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5" name="Text Box 7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6" name="Text Box 7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7" name="Text Box 7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8" name="Text Box 7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099" name="Text Box 7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0" name="Text Box 7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1" name="Text Box 8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2" name="Text Box 80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3" name="Text Box 80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4" name="Text Box 80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5" name="Text Box 80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6" name="Text Box 80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7" name="Text Box 80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8" name="Text Box 80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09" name="Text Box 80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0" name="Text Box 80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1" name="Text Box 81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2" name="Text Box 81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3" name="Text Box 81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4" name="Text Box 81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5" name="Text Box 81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6" name="Text Box 81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7" name="Text Box 81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8" name="Text Box 81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19" name="Text Box 81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0" name="Text Box 81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1" name="Text Box 82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2" name="Text Box 82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3" name="Text Box 82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4" name="Text Box 82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5" name="Text Box 82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6" name="Text Box 82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7" name="Text Box 82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8" name="Text Box 82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29" name="Text Box 82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0" name="Text Box 82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1" name="Text Box 83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2" name="Text Box 83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3" name="Text Box 83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4" name="Text Box 83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5" name="Text Box 83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6" name="Text Box 83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7" name="Text Box 83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8" name="Text Box 83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39" name="Text Box 83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0" name="Text Box 83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1" name="Text Box 84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2" name="Text Box 84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3" name="Text Box 84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4" name="Text Box 84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5" name="Text Box 84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6" name="Text Box 84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7" name="Text Box 84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8" name="Text Box 84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49" name="Text Box 84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0" name="Text Box 84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1" name="Text Box 85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2" name="Text Box 85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3" name="Text Box 85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4" name="Text Box 85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5" name="Text Box 85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6" name="Text Box 85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7" name="Text Box 85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8" name="Text Box 85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59" name="Text Box 85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0" name="Text Box 85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1" name="Text Box 86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2" name="Text Box 86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3" name="Text Box 86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4" name="Text Box 86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5" name="Text Box 86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6" name="Text Box 86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7" name="Text Box 86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8" name="Text Box 86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69" name="Text Box 86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0" name="Text Box 86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1" name="Text Box 87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2" name="Text Box 87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3" name="Text Box 87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4" name="Text Box 87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5" name="Text Box 87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6" name="Text Box 87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7" name="Text Box 87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8" name="Text Box 87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79" name="Text Box 87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0" name="Text Box 87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1" name="Text Box 88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2" name="Text Box 88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3" name="Text Box 88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4" name="Text Box 88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5" name="Text Box 88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6" name="Text Box 88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7" name="Text Box 88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8" name="Text Box 88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89" name="Text Box 88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0" name="Text Box 88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1" name="Text Box 89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2" name="Text Box 891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3" name="Text Box 892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4" name="Text Box 893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5" name="Text Box 894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6" name="Text Box 895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7" name="Text Box 896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8" name="Text Box 897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199" name="Text Box 898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200" name="Text Box 899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219075</xdr:colOff>
      <xdr:row>22</xdr:row>
      <xdr:rowOff>0</xdr:rowOff>
    </xdr:from>
    <xdr:ext cx="76200" cy="200025"/>
    <xdr:sp macro="" textlink="">
      <xdr:nvSpPr>
        <xdr:cNvPr id="5201" name="Text Box 900"/>
        <xdr:cNvSpPr txBox="1">
          <a:spLocks noChangeArrowheads="1"/>
        </xdr:cNvSpPr>
      </xdr:nvSpPr>
      <xdr:spPr bwMode="auto">
        <a:xfrm>
          <a:off x="3653155" y="225552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14</xdr:col>
      <xdr:colOff>10160</xdr:colOff>
      <xdr:row>10</xdr:row>
      <xdr:rowOff>162560</xdr:rowOff>
    </xdr:from>
    <xdr:to>
      <xdr:col>16</xdr:col>
      <xdr:colOff>386080</xdr:colOff>
      <xdr:row>23</xdr:row>
      <xdr:rowOff>10160</xdr:rowOff>
    </xdr:to>
    <xdr:sp macro="" textlink="">
      <xdr:nvSpPr>
        <xdr:cNvPr id="5202" name="TextBox 5201"/>
        <xdr:cNvSpPr txBox="1"/>
      </xdr:nvSpPr>
      <xdr:spPr>
        <a:xfrm>
          <a:off x="13004800" y="2235200"/>
          <a:ext cx="2306320" cy="26111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Chiang I method for Variance (q</a:t>
          </a:r>
          <a:r>
            <a:rPr lang="en-US" sz="1100" baseline="-25000"/>
            <a:t>x</a:t>
          </a:r>
          <a:r>
            <a:rPr lang="en-US" sz="1100"/>
            <a:t>):</a:t>
          </a:r>
        </a:p>
        <a:p>
          <a:endParaRPr lang="en-US" sz="1100"/>
        </a:p>
        <a:p>
          <a:r>
            <a:rPr lang="en-US" sz="1100"/>
            <a:t>q = d/n and n</a:t>
          </a:r>
          <a:r>
            <a:rPr lang="en-US" sz="1100" baseline="0"/>
            <a:t> = d/q</a:t>
          </a:r>
        </a:p>
        <a:p>
          <a:endParaRPr lang="en-US" sz="800" baseline="0"/>
        </a:p>
        <a:p>
          <a:r>
            <a:rPr lang="en-US" sz="1100" baseline="0"/>
            <a:t>where q = probability of dying</a:t>
          </a:r>
        </a:p>
        <a:p>
          <a:r>
            <a:rPr lang="en-US" sz="1100" baseline="0"/>
            <a:t>            d = number of deaths</a:t>
          </a:r>
        </a:p>
        <a:p>
          <a:r>
            <a:rPr lang="en-US" sz="1100" baseline="0"/>
            <a:t>            n = population at risk</a:t>
          </a:r>
        </a:p>
        <a:p>
          <a:r>
            <a:rPr lang="en-US" sz="1100"/>
            <a:t>and</a:t>
          </a:r>
        </a:p>
        <a:p>
          <a:r>
            <a:rPr lang="en-US" sz="1100"/>
            <a:t>var of q = q*(1-q)/n</a:t>
          </a:r>
        </a:p>
        <a:p>
          <a:r>
            <a:rPr lang="en-US" sz="1100"/>
            <a:t>var</a:t>
          </a:r>
          <a:r>
            <a:rPr lang="en-US" sz="1100" baseline="0"/>
            <a:t> of q = q*(1-q)/(d/q)</a:t>
          </a:r>
        </a:p>
        <a:p>
          <a:r>
            <a:rPr lang="en-US" sz="1100" baseline="0"/>
            <a:t>var of q = q*q*(1-q)/d</a:t>
          </a:r>
        </a:p>
        <a:p>
          <a:r>
            <a:rPr lang="en-US" sz="1100" baseline="0"/>
            <a:t>var of q = q</a:t>
          </a:r>
          <a:r>
            <a:rPr lang="en-US" sz="1100" baseline="30000"/>
            <a:t>2</a:t>
          </a:r>
          <a:r>
            <a:rPr lang="en-US" sz="1100" baseline="0"/>
            <a:t>*(1-q)/d</a:t>
          </a:r>
          <a:endParaRPr lang="en-US" sz="1100"/>
        </a:p>
        <a:p>
          <a:endParaRPr lang="en-US" sz="1100"/>
        </a:p>
      </xdr:txBody>
    </xdr:sp>
    <xdr:clientData/>
  </xdr:twoCellAnchor>
  <xdr:twoCellAnchor>
    <xdr:from>
      <xdr:col>9</xdr:col>
      <xdr:colOff>12700</xdr:colOff>
      <xdr:row>46</xdr:row>
      <xdr:rowOff>127000</xdr:rowOff>
    </xdr:from>
    <xdr:to>
      <xdr:col>14</xdr:col>
      <xdr:colOff>25400</xdr:colOff>
      <xdr:row>62</xdr:row>
      <xdr:rowOff>0</xdr:rowOff>
    </xdr:to>
    <xdr:sp macro="" textlink="">
      <xdr:nvSpPr>
        <xdr:cNvPr id="5203" name="TextBox 5202"/>
        <xdr:cNvSpPr txBox="1"/>
      </xdr:nvSpPr>
      <xdr:spPr>
        <a:xfrm>
          <a:off x="9525000" y="8470900"/>
          <a:ext cx="5232400" cy="2717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Cumulative rate	= mortality rate*years in interval</a:t>
          </a:r>
        </a:p>
        <a:p>
          <a:r>
            <a:rPr lang="en-US" sz="1100"/>
            <a:t>	= m</a:t>
          </a:r>
          <a:r>
            <a:rPr lang="en-US" sz="1100" baseline="-25000"/>
            <a:t>x</a:t>
          </a:r>
          <a:r>
            <a:rPr lang="en-US" sz="1100"/>
            <a:t>*n</a:t>
          </a:r>
          <a:r>
            <a:rPr lang="en-US" sz="1100" baseline="-25000"/>
            <a:t>x</a:t>
          </a:r>
        </a:p>
        <a:p>
          <a:endParaRPr lang="en-US" sz="1100"/>
        </a:p>
        <a:p>
          <a:r>
            <a:rPr lang="en-US" sz="1100"/>
            <a:t>Cumulative risk	= probability of dying in the age interval </a:t>
          </a:r>
        </a:p>
        <a:p>
          <a:r>
            <a:rPr lang="en-US" sz="1100"/>
            <a:t>	specified (e.g. &lt;1 year, &lt;5 years or 0 to 4 years) </a:t>
          </a:r>
        </a:p>
        <a:p>
          <a:r>
            <a:rPr lang="en-US" sz="1100"/>
            <a:t>	derived from the cumluative rate</a:t>
          </a:r>
        </a:p>
        <a:p>
          <a:r>
            <a:rPr lang="en-US" sz="1100"/>
            <a:t>	= 1-(-1*cum rate)</a:t>
          </a:r>
          <a:r>
            <a:rPr lang="en-US" sz="1100" baseline="30000"/>
            <a:t>e</a:t>
          </a:r>
        </a:p>
        <a:p>
          <a:r>
            <a:rPr lang="en-US" sz="1100"/>
            <a:t>	= 1-EXP(-(cum</a:t>
          </a:r>
          <a:r>
            <a:rPr lang="en-US" sz="1100" baseline="0"/>
            <a:t> rate))</a:t>
          </a:r>
        </a:p>
        <a:p>
          <a:r>
            <a:rPr lang="en-US" sz="1100" baseline="0"/>
            <a:t>	then *1,000 to yield % cumulative risk (% probability</a:t>
          </a:r>
        </a:p>
        <a:p>
          <a:r>
            <a:rPr lang="en-US" sz="1100" baseline="0"/>
            <a:t> 	of dying)</a:t>
          </a:r>
        </a:p>
        <a:p>
          <a:endParaRPr lang="en-US" sz="1100" baseline="0"/>
        </a:p>
        <a:p>
          <a:r>
            <a:rPr lang="en-US" sz="1100" baseline="0"/>
            <a:t>SE (Cum rate) 	= Standard error of the cumulative rate</a:t>
          </a:r>
        </a:p>
        <a:p>
          <a:r>
            <a:rPr lang="en-US" sz="1100" baseline="0"/>
            <a:t>	= √var(cum rate)</a:t>
          </a:r>
        </a:p>
        <a:p>
          <a:r>
            <a:rPr lang="en-US" sz="1100" baseline="0"/>
            <a:t>	= √(m</a:t>
          </a:r>
          <a:r>
            <a:rPr lang="en-US" sz="1100" baseline="-25000"/>
            <a:t>x</a:t>
          </a:r>
          <a:r>
            <a:rPr lang="en-US" sz="1100" baseline="0"/>
            <a:t>*(n</a:t>
          </a:r>
          <a:r>
            <a:rPr lang="en-US" sz="1100" baseline="-25000"/>
            <a:t>x</a:t>
          </a:r>
          <a:r>
            <a:rPr lang="en-US" sz="1100" baseline="0"/>
            <a:t>)</a:t>
          </a:r>
          <a:r>
            <a:rPr lang="en-US" sz="1100" baseline="30000"/>
            <a:t>2</a:t>
          </a:r>
          <a:r>
            <a:rPr lang="en-US" sz="1100" baseline="0"/>
            <a:t>/N</a:t>
          </a:r>
          <a:r>
            <a:rPr lang="en-US" sz="1100" baseline="-25000"/>
            <a:t>x</a:t>
          </a:r>
          <a:r>
            <a:rPr lang="en-US" sz="1100" baseline="0"/>
            <a:t>)</a:t>
          </a:r>
          <a:endParaRPr lang="en-US" sz="1100"/>
        </a:p>
      </xdr:txBody>
    </xdr:sp>
    <xdr:clientData/>
  </xdr:twoCellAnchor>
  <xdr:twoCellAnchor>
    <xdr:from>
      <xdr:col>11</xdr:col>
      <xdr:colOff>25400</xdr:colOff>
      <xdr:row>2</xdr:row>
      <xdr:rowOff>12700</xdr:rowOff>
    </xdr:from>
    <xdr:to>
      <xdr:col>16</xdr:col>
      <xdr:colOff>812800</xdr:colOff>
      <xdr:row>6</xdr:row>
      <xdr:rowOff>76200</xdr:rowOff>
    </xdr:to>
    <xdr:sp macro="" textlink="">
      <xdr:nvSpPr>
        <xdr:cNvPr id="5205" name="TextBox 5204"/>
        <xdr:cNvSpPr txBox="1"/>
      </xdr:nvSpPr>
      <xdr:spPr>
        <a:xfrm>
          <a:off x="11772900" y="723900"/>
          <a:ext cx="5867400" cy="685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/>
            <a:t>Taylor R, Morrell S. Infant and Under 5 Mortality Calculation Tool. School of Public Health and Community Medicine (SPHCM), University of New South Wales (UNSW), Sydney, NSW 2052, Australia. January 2015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package" Target="../embeddings/Microsoft_Word_Document6.docx"/><Relationship Id="rId18" Type="http://schemas.openxmlformats.org/officeDocument/2006/relationships/image" Target="../media/image8.emf"/><Relationship Id="rId3" Type="http://schemas.openxmlformats.org/officeDocument/2006/relationships/package" Target="../embeddings/Microsoft_Word_Document1.docx"/><Relationship Id="rId21" Type="http://schemas.openxmlformats.org/officeDocument/2006/relationships/package" Target="../embeddings/Microsoft_Word_Document10.docx"/><Relationship Id="rId7" Type="http://schemas.openxmlformats.org/officeDocument/2006/relationships/package" Target="../embeddings/Microsoft_Word_Document3.docx"/><Relationship Id="rId12" Type="http://schemas.openxmlformats.org/officeDocument/2006/relationships/image" Target="../media/image5.emf"/><Relationship Id="rId17" Type="http://schemas.openxmlformats.org/officeDocument/2006/relationships/package" Target="../embeddings/Microsoft_Word_Document8.docx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20" Type="http://schemas.openxmlformats.org/officeDocument/2006/relationships/image" Target="../media/image9.emf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package" Target="../embeddings/Microsoft_Word_Document5.docx"/><Relationship Id="rId24" Type="http://schemas.openxmlformats.org/officeDocument/2006/relationships/image" Target="../media/image11.emf"/><Relationship Id="rId5" Type="http://schemas.openxmlformats.org/officeDocument/2006/relationships/package" Target="../embeddings/Microsoft_Word_Document2.docx"/><Relationship Id="rId15" Type="http://schemas.openxmlformats.org/officeDocument/2006/relationships/package" Target="../embeddings/Microsoft_Word_Document7.docx"/><Relationship Id="rId23" Type="http://schemas.openxmlformats.org/officeDocument/2006/relationships/package" Target="../embeddings/Microsoft_Word_Document11.docx"/><Relationship Id="rId10" Type="http://schemas.openxmlformats.org/officeDocument/2006/relationships/image" Target="../media/image4.emf"/><Relationship Id="rId19" Type="http://schemas.openxmlformats.org/officeDocument/2006/relationships/package" Target="../embeddings/Microsoft_Word_Document9.docx"/><Relationship Id="rId4" Type="http://schemas.openxmlformats.org/officeDocument/2006/relationships/image" Target="../media/image1.emf"/><Relationship Id="rId9" Type="http://schemas.openxmlformats.org/officeDocument/2006/relationships/package" Target="../embeddings/Microsoft_Word_Document4.docx"/><Relationship Id="rId14" Type="http://schemas.openxmlformats.org/officeDocument/2006/relationships/image" Target="../media/image6.emf"/><Relationship Id="rId22" Type="http://schemas.openxmlformats.org/officeDocument/2006/relationships/image" Target="../media/image10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3" sqref="A3"/>
    </sheetView>
  </sheetViews>
  <sheetFormatPr defaultColWidth="11.44140625" defaultRowHeight="14.4"/>
  <sheetData/>
  <sheetProtection password="EC91" sheet="1" objects="1" scenarios="1"/>
  <pageMargins left="0.75" right="0.75" top="1" bottom="1" header="0.5" footer="0.5"/>
  <pageSetup paperSize="9"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Document" shapeId="9217" r:id="rId3">
          <objectPr defaultSize="0" r:id="rId4">
            <anchor moveWithCells="1">
              <from>
                <xdr:col>1</xdr:col>
                <xdr:colOff>0</xdr:colOff>
                <xdr:row>4</xdr:row>
                <xdr:rowOff>121920</xdr:rowOff>
              </from>
              <to>
                <xdr:col>11</xdr:col>
                <xdr:colOff>609600</xdr:colOff>
                <xdr:row>36</xdr:row>
                <xdr:rowOff>114300</xdr:rowOff>
              </to>
            </anchor>
          </objectPr>
        </oleObject>
      </mc:Choice>
      <mc:Fallback>
        <oleObject progId="Document" shapeId="9217" r:id="rId3"/>
      </mc:Fallback>
    </mc:AlternateContent>
    <mc:AlternateContent xmlns:mc="http://schemas.openxmlformats.org/markup-compatibility/2006">
      <mc:Choice Requires="x14">
        <oleObject progId="Document" shapeId="9218" r:id="rId5">
          <objectPr defaultSize="0" r:id="rId6">
            <anchor moveWithCells="1">
              <from>
                <xdr:col>1</xdr:col>
                <xdr:colOff>0</xdr:colOff>
                <xdr:row>37</xdr:row>
                <xdr:rowOff>45720</xdr:rowOff>
              </from>
              <to>
                <xdr:col>11</xdr:col>
                <xdr:colOff>609600</xdr:colOff>
                <xdr:row>66</xdr:row>
                <xdr:rowOff>152400</xdr:rowOff>
              </to>
            </anchor>
          </objectPr>
        </oleObject>
      </mc:Choice>
      <mc:Fallback>
        <oleObject progId="Document" shapeId="9218" r:id="rId5"/>
      </mc:Fallback>
    </mc:AlternateContent>
    <mc:AlternateContent xmlns:mc="http://schemas.openxmlformats.org/markup-compatibility/2006">
      <mc:Choice Requires="x14">
        <oleObject progId="Document" shapeId="9219" r:id="rId7">
          <objectPr defaultSize="0" r:id="rId8">
            <anchor moveWithCells="1">
              <from>
                <xdr:col>1</xdr:col>
                <xdr:colOff>0</xdr:colOff>
                <xdr:row>67</xdr:row>
                <xdr:rowOff>68580</xdr:rowOff>
              </from>
              <to>
                <xdr:col>11</xdr:col>
                <xdr:colOff>609600</xdr:colOff>
                <xdr:row>92</xdr:row>
                <xdr:rowOff>114300</xdr:rowOff>
              </to>
            </anchor>
          </objectPr>
        </oleObject>
      </mc:Choice>
      <mc:Fallback>
        <oleObject progId="Document" shapeId="9219" r:id="rId7"/>
      </mc:Fallback>
    </mc:AlternateContent>
    <mc:AlternateContent xmlns:mc="http://schemas.openxmlformats.org/markup-compatibility/2006">
      <mc:Choice Requires="x14">
        <oleObject progId="Document" shapeId="9220" r:id="rId9">
          <objectPr defaultSize="0" r:id="rId10">
            <anchor moveWithCells="1">
              <from>
                <xdr:col>1</xdr:col>
                <xdr:colOff>0</xdr:colOff>
                <xdr:row>93</xdr:row>
                <xdr:rowOff>76200</xdr:rowOff>
              </from>
              <to>
                <xdr:col>11</xdr:col>
                <xdr:colOff>609600</xdr:colOff>
                <xdr:row>116</xdr:row>
                <xdr:rowOff>121920</xdr:rowOff>
              </to>
            </anchor>
          </objectPr>
        </oleObject>
      </mc:Choice>
      <mc:Fallback>
        <oleObject progId="Document" shapeId="9220" r:id="rId9"/>
      </mc:Fallback>
    </mc:AlternateContent>
    <mc:AlternateContent xmlns:mc="http://schemas.openxmlformats.org/markup-compatibility/2006">
      <mc:Choice Requires="x14">
        <oleObject progId="Document" shapeId="9221" r:id="rId11">
          <objectPr defaultSize="0" r:id="rId12">
            <anchor moveWithCells="1">
              <from>
                <xdr:col>1</xdr:col>
                <xdr:colOff>0</xdr:colOff>
                <xdr:row>115</xdr:row>
                <xdr:rowOff>152400</xdr:rowOff>
              </from>
              <to>
                <xdr:col>11</xdr:col>
                <xdr:colOff>609600</xdr:colOff>
                <xdr:row>146</xdr:row>
                <xdr:rowOff>76200</xdr:rowOff>
              </to>
            </anchor>
          </objectPr>
        </oleObject>
      </mc:Choice>
      <mc:Fallback>
        <oleObject progId="Document" shapeId="9221" r:id="rId11"/>
      </mc:Fallback>
    </mc:AlternateContent>
    <mc:AlternateContent xmlns:mc="http://schemas.openxmlformats.org/markup-compatibility/2006">
      <mc:Choice Requires="x14">
        <oleObject progId="Document" shapeId="9222" r:id="rId13">
          <objectPr defaultSize="0" r:id="rId14">
            <anchor moveWithCells="1">
              <from>
                <xdr:col>1</xdr:col>
                <xdr:colOff>0</xdr:colOff>
                <xdr:row>147</xdr:row>
                <xdr:rowOff>0</xdr:rowOff>
              </from>
              <to>
                <xdr:col>12</xdr:col>
                <xdr:colOff>83820</xdr:colOff>
                <xdr:row>179</xdr:row>
                <xdr:rowOff>152400</xdr:rowOff>
              </to>
            </anchor>
          </objectPr>
        </oleObject>
      </mc:Choice>
      <mc:Fallback>
        <oleObject progId="Document" shapeId="9222" r:id="rId13"/>
      </mc:Fallback>
    </mc:AlternateContent>
    <mc:AlternateContent xmlns:mc="http://schemas.openxmlformats.org/markup-compatibility/2006">
      <mc:Choice Requires="x14">
        <oleObject progId="Document" shapeId="9223" r:id="rId15">
          <objectPr defaultSize="0" r:id="rId16">
            <anchor moveWithCells="1">
              <from>
                <xdr:col>1</xdr:col>
                <xdr:colOff>0</xdr:colOff>
                <xdr:row>178</xdr:row>
                <xdr:rowOff>152400</xdr:rowOff>
              </from>
              <to>
                <xdr:col>12</xdr:col>
                <xdr:colOff>83820</xdr:colOff>
                <xdr:row>210</xdr:row>
                <xdr:rowOff>0</xdr:rowOff>
              </to>
            </anchor>
          </objectPr>
        </oleObject>
      </mc:Choice>
      <mc:Fallback>
        <oleObject progId="Document" shapeId="9223" r:id="rId15"/>
      </mc:Fallback>
    </mc:AlternateContent>
    <mc:AlternateContent xmlns:mc="http://schemas.openxmlformats.org/markup-compatibility/2006">
      <mc:Choice Requires="x14">
        <oleObject progId="Document" shapeId="9224" r:id="rId17">
          <objectPr defaultSize="0" r:id="rId18">
            <anchor moveWithCells="1">
              <from>
                <xdr:col>1</xdr:col>
                <xdr:colOff>0</xdr:colOff>
                <xdr:row>209</xdr:row>
                <xdr:rowOff>45720</xdr:rowOff>
              </from>
              <to>
                <xdr:col>12</xdr:col>
                <xdr:colOff>83820</xdr:colOff>
                <xdr:row>231</xdr:row>
                <xdr:rowOff>45720</xdr:rowOff>
              </to>
            </anchor>
          </objectPr>
        </oleObject>
      </mc:Choice>
      <mc:Fallback>
        <oleObject progId="Document" shapeId="9224" r:id="rId17"/>
      </mc:Fallback>
    </mc:AlternateContent>
    <mc:AlternateContent xmlns:mc="http://schemas.openxmlformats.org/markup-compatibility/2006">
      <mc:Choice Requires="x14">
        <oleObject progId="Document" shapeId="9225" r:id="rId19">
          <objectPr defaultSize="0" r:id="rId20">
            <anchor moveWithCells="1">
              <from>
                <xdr:col>1</xdr:col>
                <xdr:colOff>0</xdr:colOff>
                <xdr:row>231</xdr:row>
                <xdr:rowOff>121920</xdr:rowOff>
              </from>
              <to>
                <xdr:col>12</xdr:col>
                <xdr:colOff>83820</xdr:colOff>
                <xdr:row>248</xdr:row>
                <xdr:rowOff>68580</xdr:rowOff>
              </to>
            </anchor>
          </objectPr>
        </oleObject>
      </mc:Choice>
      <mc:Fallback>
        <oleObject progId="Document" shapeId="9225" r:id="rId19"/>
      </mc:Fallback>
    </mc:AlternateContent>
    <mc:AlternateContent xmlns:mc="http://schemas.openxmlformats.org/markup-compatibility/2006">
      <mc:Choice Requires="x14">
        <oleObject progId="Document" shapeId="9227" r:id="rId21">
          <objectPr defaultSize="0" r:id="rId22">
            <anchor moveWithCells="1">
              <from>
                <xdr:col>1</xdr:col>
                <xdr:colOff>0</xdr:colOff>
                <xdr:row>280</xdr:row>
                <xdr:rowOff>38100</xdr:rowOff>
              </from>
              <to>
                <xdr:col>11</xdr:col>
                <xdr:colOff>609600</xdr:colOff>
                <xdr:row>302</xdr:row>
                <xdr:rowOff>38100</xdr:rowOff>
              </to>
            </anchor>
          </objectPr>
        </oleObject>
      </mc:Choice>
      <mc:Fallback>
        <oleObject progId="Document" shapeId="9227" r:id="rId21"/>
      </mc:Fallback>
    </mc:AlternateContent>
    <mc:AlternateContent xmlns:mc="http://schemas.openxmlformats.org/markup-compatibility/2006">
      <mc:Choice Requires="x14">
        <oleObject progId="Document" shapeId="9230" r:id="rId23">
          <objectPr defaultSize="0" autoPict="0" r:id="rId24">
            <anchor moveWithCells="1">
              <from>
                <xdr:col>1</xdr:col>
                <xdr:colOff>0</xdr:colOff>
                <xdr:row>249</xdr:row>
                <xdr:rowOff>0</xdr:rowOff>
              </from>
              <to>
                <xdr:col>11</xdr:col>
                <xdr:colOff>723900</xdr:colOff>
                <xdr:row>278</xdr:row>
                <xdr:rowOff>114300</xdr:rowOff>
              </to>
            </anchor>
          </objectPr>
        </oleObject>
      </mc:Choice>
      <mc:Fallback>
        <oleObject progId="Document" shapeId="9230" r:id="rId2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4"/>
  <sheetViews>
    <sheetView tabSelected="1" topLeftCell="A7" workbookViewId="0">
      <selection activeCell="A9" sqref="A9"/>
    </sheetView>
  </sheetViews>
  <sheetFormatPr defaultColWidth="11" defaultRowHeight="14.4"/>
  <cols>
    <col min="2" max="3" width="12" customWidth="1"/>
    <col min="4" max="4" width="13.6640625" customWidth="1"/>
    <col min="9" max="9" width="13.6640625" customWidth="1"/>
  </cols>
  <sheetData>
    <row r="1" spans="1:29" s="35" customFormat="1" ht="9.9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/>
      <c r="U1"/>
      <c r="V1"/>
      <c r="W1"/>
      <c r="X1"/>
      <c r="Y1"/>
      <c r="Z1"/>
      <c r="AA1"/>
      <c r="AB1"/>
      <c r="AC1"/>
    </row>
    <row r="2" spans="1:29" s="35" customFormat="1" ht="45.9" customHeight="1">
      <c r="A2" s="36"/>
      <c r="B2" s="37" t="s">
        <v>41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/>
      <c r="U2"/>
      <c r="V2"/>
      <c r="W2"/>
      <c r="X2"/>
      <c r="Y2"/>
      <c r="Z2"/>
      <c r="AA2"/>
      <c r="AB2"/>
      <c r="AC2"/>
    </row>
    <row r="3" spans="1:29" ht="6.9" customHeight="1">
      <c r="C3" s="38"/>
      <c r="O3" s="35"/>
    </row>
    <row r="4" spans="1:29">
      <c r="B4" s="28" t="s">
        <v>36</v>
      </c>
      <c r="C4" s="39"/>
      <c r="D4" s="40"/>
      <c r="E4" s="28" t="s">
        <v>37</v>
      </c>
      <c r="F4" s="28" t="s">
        <v>38</v>
      </c>
      <c r="G4" s="171" t="s">
        <v>126</v>
      </c>
      <c r="H4" s="171"/>
      <c r="I4" s="171"/>
      <c r="J4" s="171"/>
      <c r="K4" s="171"/>
      <c r="L4" s="171"/>
    </row>
    <row r="5" spans="1:29">
      <c r="B5" s="28"/>
      <c r="C5" s="40"/>
      <c r="D5" s="40"/>
      <c r="F5" s="28" t="s">
        <v>39</v>
      </c>
      <c r="G5" s="171" t="s">
        <v>127</v>
      </c>
      <c r="H5" s="171"/>
      <c r="I5" s="171"/>
      <c r="J5" s="171"/>
      <c r="K5" s="171"/>
      <c r="L5" s="171"/>
    </row>
    <row r="6" spans="1:29">
      <c r="B6" s="28"/>
      <c r="C6" s="40"/>
      <c r="D6" s="40"/>
      <c r="F6" s="28" t="s">
        <v>40</v>
      </c>
      <c r="G6" s="171" t="s">
        <v>128</v>
      </c>
      <c r="H6" s="171"/>
      <c r="I6" s="171"/>
      <c r="J6" s="171"/>
      <c r="K6" s="171"/>
      <c r="L6" s="171"/>
    </row>
    <row r="7" spans="1:29" ht="6.9" customHeight="1">
      <c r="C7" s="38"/>
      <c r="O7" s="35"/>
    </row>
    <row r="8" spans="1:29" s="42" customFormat="1" ht="20.100000000000001" customHeight="1">
      <c r="A8" s="41"/>
      <c r="B8" s="41" t="s">
        <v>1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/>
      <c r="U8"/>
      <c r="V8"/>
      <c r="W8"/>
      <c r="X8"/>
      <c r="Y8"/>
      <c r="Z8"/>
      <c r="AA8"/>
      <c r="AB8"/>
      <c r="AC8"/>
    </row>
    <row r="9" spans="1:29">
      <c r="B9" s="28" t="s">
        <v>35</v>
      </c>
    </row>
    <row r="10" spans="1:29" ht="9" customHeight="1">
      <c r="B10" s="28"/>
    </row>
    <row r="11" spans="1:29" ht="18">
      <c r="B11" s="174" t="s">
        <v>103</v>
      </c>
      <c r="C11" s="174"/>
      <c r="D11" s="174"/>
      <c r="E11" s="174"/>
      <c r="G11" s="174" t="s">
        <v>104</v>
      </c>
      <c r="H11" s="174"/>
      <c r="I11" s="174"/>
      <c r="J11" s="174"/>
    </row>
    <row r="12" spans="1:29" ht="9" customHeight="1">
      <c r="C12" s="44"/>
      <c r="H12" s="44"/>
    </row>
    <row r="13" spans="1:29" ht="15.6">
      <c r="B13" s="43" t="s">
        <v>42</v>
      </c>
      <c r="E13" s="28"/>
      <c r="G13" s="43" t="s">
        <v>43</v>
      </c>
    </row>
    <row r="14" spans="1:29">
      <c r="C14" s="179" t="s">
        <v>23</v>
      </c>
      <c r="D14" s="179"/>
      <c r="H14" s="179" t="s">
        <v>23</v>
      </c>
      <c r="I14" s="179"/>
    </row>
    <row r="15" spans="1:29">
      <c r="B15" s="172" t="s">
        <v>46</v>
      </c>
      <c r="C15" s="175" t="s">
        <v>17</v>
      </c>
      <c r="D15" s="177" t="s">
        <v>45</v>
      </c>
      <c r="G15" s="172" t="s">
        <v>46</v>
      </c>
      <c r="H15" s="175" t="s">
        <v>17</v>
      </c>
      <c r="I15" s="177" t="s">
        <v>129</v>
      </c>
    </row>
    <row r="16" spans="1:29">
      <c r="B16" s="173"/>
      <c r="C16" s="176"/>
      <c r="D16" s="178"/>
      <c r="G16" s="173"/>
      <c r="H16" s="176" t="s">
        <v>22</v>
      </c>
      <c r="I16" s="178"/>
    </row>
    <row r="17" spans="2:9" ht="27.9" customHeight="1">
      <c r="B17" s="49" t="s">
        <v>12</v>
      </c>
      <c r="C17" s="50">
        <v>22</v>
      </c>
      <c r="D17" s="50">
        <v>3030</v>
      </c>
      <c r="G17" s="49" t="s">
        <v>47</v>
      </c>
      <c r="H17" s="50">
        <v>36</v>
      </c>
      <c r="I17" s="50">
        <v>3030</v>
      </c>
    </row>
    <row r="18" spans="2:9" ht="9" customHeight="1"/>
    <row r="19" spans="2:9">
      <c r="C19" s="28"/>
      <c r="G19" s="31" t="s">
        <v>24</v>
      </c>
      <c r="I19" s="27"/>
    </row>
    <row r="20" spans="2:9" ht="9" customHeight="1">
      <c r="C20" s="28"/>
      <c r="D20" s="28"/>
    </row>
    <row r="21" spans="2:9" ht="15.6">
      <c r="C21" s="28"/>
      <c r="D21" s="28"/>
      <c r="G21" s="43" t="s">
        <v>44</v>
      </c>
    </row>
    <row r="22" spans="2:9">
      <c r="H22" s="179" t="s">
        <v>23</v>
      </c>
      <c r="I22" s="179"/>
    </row>
    <row r="23" spans="2:9">
      <c r="G23" s="172" t="s">
        <v>46</v>
      </c>
      <c r="H23" s="175" t="s">
        <v>17</v>
      </c>
      <c r="I23" s="177" t="s">
        <v>48</v>
      </c>
    </row>
    <row r="24" spans="2:9">
      <c r="G24" s="173"/>
      <c r="H24" s="176" t="s">
        <v>22</v>
      </c>
      <c r="I24" s="178"/>
    </row>
    <row r="25" spans="2:9" ht="27.9" customHeight="1">
      <c r="G25" s="49" t="s">
        <v>12</v>
      </c>
      <c r="H25" s="50">
        <f>+C17</f>
        <v>22</v>
      </c>
      <c r="I25" s="50">
        <f>+D17</f>
        <v>3030</v>
      </c>
    </row>
    <row r="26" spans="2:9" ht="27.9" customHeight="1">
      <c r="G26" s="51" t="s">
        <v>13</v>
      </c>
      <c r="H26" s="52">
        <v>14</v>
      </c>
      <c r="I26" s="52">
        <v>11857</v>
      </c>
    </row>
    <row r="27" spans="2:9" ht="9" customHeight="1"/>
    <row r="28" spans="2:9">
      <c r="G28" s="28" t="s">
        <v>34</v>
      </c>
    </row>
    <row r="32" spans="2:9">
      <c r="F32" s="30"/>
      <c r="G32" s="30"/>
      <c r="H32" s="30"/>
      <c r="I32" s="27"/>
    </row>
    <row r="33" spans="7:9">
      <c r="G33" s="27"/>
      <c r="H33" s="27"/>
      <c r="I33" s="27"/>
    </row>
    <row r="34" spans="7:9">
      <c r="G34" s="27"/>
      <c r="H34" s="27"/>
      <c r="I34" s="27"/>
    </row>
  </sheetData>
  <mergeCells count="17">
    <mergeCell ref="H22:I22"/>
    <mergeCell ref="G23:G24"/>
    <mergeCell ref="H23:H24"/>
    <mergeCell ref="I23:I24"/>
    <mergeCell ref="C15:C16"/>
    <mergeCell ref="D15:D16"/>
    <mergeCell ref="G4:L4"/>
    <mergeCell ref="G5:L5"/>
    <mergeCell ref="G6:L6"/>
    <mergeCell ref="B15:B16"/>
    <mergeCell ref="B11:E11"/>
    <mergeCell ref="G11:J11"/>
    <mergeCell ref="G15:G16"/>
    <mergeCell ref="H15:H16"/>
    <mergeCell ref="I15:I16"/>
    <mergeCell ref="C14:D14"/>
    <mergeCell ref="H14:I14"/>
  </mergeCells>
  <phoneticPr fontId="8" type="noConversion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36"/>
  <sheetViews>
    <sheetView topLeftCell="A7" workbookViewId="0">
      <selection activeCell="D14" sqref="D14"/>
    </sheetView>
  </sheetViews>
  <sheetFormatPr defaultColWidth="8.88671875" defaultRowHeight="14.4"/>
  <cols>
    <col min="1" max="1" width="11" customWidth="1"/>
    <col min="2" max="2" width="12.88671875" customWidth="1"/>
    <col min="3" max="4" width="10" customWidth="1"/>
    <col min="5" max="5" width="3.109375" customWidth="1"/>
    <col min="6" max="6" width="31.33203125" customWidth="1"/>
    <col min="7" max="9" width="11.33203125" customWidth="1"/>
  </cols>
  <sheetData>
    <row r="1" spans="1:49" s="35" customFormat="1" ht="9.9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1:49" s="35" customFormat="1" ht="45.9" customHeight="1">
      <c r="A2" s="36"/>
      <c r="B2" s="37" t="s">
        <v>51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</row>
    <row r="3" spans="1:49" ht="6.9" customHeight="1">
      <c r="C3" s="38"/>
      <c r="P3" s="35"/>
    </row>
    <row r="4" spans="1:49">
      <c r="B4" s="32" t="s">
        <v>50</v>
      </c>
      <c r="C4" s="33"/>
      <c r="F4" s="28" t="s">
        <v>37</v>
      </c>
      <c r="G4" s="28" t="s">
        <v>38</v>
      </c>
      <c r="H4" s="181" t="str">
        <f>'Data Entry'!G4</f>
        <v>Pacific Isd</v>
      </c>
      <c r="I4" s="181"/>
      <c r="J4" s="181"/>
      <c r="K4" s="181"/>
      <c r="L4" s="181"/>
      <c r="M4" s="181"/>
      <c r="P4" s="35"/>
    </row>
    <row r="5" spans="1:49">
      <c r="B5" s="32"/>
      <c r="C5" s="32"/>
      <c r="F5" s="28"/>
      <c r="G5" s="28" t="s">
        <v>39</v>
      </c>
      <c r="H5" s="181" t="str">
        <f>'Data Entry'!G5</f>
        <v>M &amp; F</v>
      </c>
      <c r="I5" s="181"/>
      <c r="J5" s="181"/>
      <c r="K5" s="181"/>
      <c r="L5" s="181"/>
      <c r="M5" s="181"/>
      <c r="P5" s="35"/>
    </row>
    <row r="6" spans="1:49">
      <c r="B6" s="32"/>
      <c r="C6" s="32"/>
      <c r="F6" s="28"/>
      <c r="G6" s="28" t="s">
        <v>40</v>
      </c>
      <c r="H6" s="181" t="str">
        <f>'Data Entry'!G6</f>
        <v>2012-14</v>
      </c>
      <c r="I6" s="181"/>
      <c r="J6" s="181"/>
      <c r="K6" s="181"/>
      <c r="L6" s="181"/>
      <c r="M6" s="181"/>
      <c r="P6" s="35"/>
    </row>
    <row r="7" spans="1:49" ht="6.9" customHeight="1">
      <c r="C7" s="38"/>
      <c r="P7" s="35"/>
    </row>
    <row r="8" spans="1:49" s="42" customFormat="1" ht="21">
      <c r="A8" s="41"/>
      <c r="B8" s="41" t="s">
        <v>87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ht="9" customHeight="1"/>
    <row r="10" spans="1:49">
      <c r="B10" s="28" t="s">
        <v>79</v>
      </c>
      <c r="G10" t="s">
        <v>2</v>
      </c>
    </row>
    <row r="11" spans="1:49" ht="9" customHeight="1">
      <c r="B11" s="28"/>
    </row>
    <row r="12" spans="1:49">
      <c r="B12" s="28" t="s">
        <v>74</v>
      </c>
    </row>
    <row r="13" spans="1:49">
      <c r="B13" s="45" t="s">
        <v>15</v>
      </c>
      <c r="C13" s="45" t="s">
        <v>65</v>
      </c>
      <c r="D13" s="45" t="s">
        <v>66</v>
      </c>
      <c r="E13" s="53"/>
      <c r="F13" s="56" t="s">
        <v>77</v>
      </c>
      <c r="G13" s="180" t="s">
        <v>84</v>
      </c>
      <c r="H13" s="180"/>
      <c r="I13" s="180"/>
      <c r="J13" s="28"/>
      <c r="K13" s="28"/>
    </row>
    <row r="14" spans="1:49">
      <c r="B14" s="33">
        <f>Calcs!C32</f>
        <v>7.2607260726072607</v>
      </c>
      <c r="C14" s="33">
        <f>Calcs!F32</f>
        <v>4.2376965743735315</v>
      </c>
      <c r="D14" s="33">
        <f>Calcs!G32</f>
        <v>10.28375557084099</v>
      </c>
      <c r="E14" s="54"/>
      <c r="F14" t="s">
        <v>18</v>
      </c>
      <c r="G14" t="s">
        <v>25</v>
      </c>
    </row>
    <row r="15" spans="1:49">
      <c r="B15" s="33">
        <f>Calcs!C34</f>
        <v>7.2607260726072607</v>
      </c>
      <c r="C15" s="33">
        <f>Calcs!F34</f>
        <v>4.5502583736731399</v>
      </c>
      <c r="D15" s="33">
        <f>Calcs!G34</f>
        <v>10.99282653040437</v>
      </c>
      <c r="E15" s="54"/>
      <c r="F15" t="s">
        <v>26</v>
      </c>
      <c r="G15" t="s">
        <v>28</v>
      </c>
    </row>
    <row r="16" spans="1:49">
      <c r="B16" s="33">
        <f>Calcs!K33</f>
        <v>7.2344306807570202</v>
      </c>
      <c r="C16" s="33">
        <f>Calcs!M33</f>
        <v>4.2177419893015822</v>
      </c>
      <c r="D16" s="33">
        <f>Calcs!N33</f>
        <v>10.241980415791163</v>
      </c>
      <c r="E16" s="54"/>
      <c r="F16" t="s">
        <v>85</v>
      </c>
      <c r="G16" t="s">
        <v>25</v>
      </c>
    </row>
    <row r="17" spans="2:15" ht="15.6">
      <c r="B17" s="119">
        <f>Calcs!Q34</f>
        <v>7.213587776247623</v>
      </c>
      <c r="C17" s="119">
        <f>Calcs!S34</f>
        <v>4.2101131732461852</v>
      </c>
      <c r="D17" s="119">
        <f>Calcs!T34</f>
        <v>10.217062379249061</v>
      </c>
      <c r="E17" s="120"/>
      <c r="F17" s="121" t="s">
        <v>86</v>
      </c>
      <c r="G17" s="122" t="s">
        <v>25</v>
      </c>
      <c r="H17" s="122"/>
      <c r="I17" s="122"/>
    </row>
    <row r="18" spans="2:15">
      <c r="E18" s="35"/>
    </row>
    <row r="19" spans="2:15">
      <c r="B19" s="28" t="s">
        <v>75</v>
      </c>
      <c r="E19" s="35"/>
      <c r="L19" s="28" t="s">
        <v>8</v>
      </c>
    </row>
    <row r="20" spans="2:15">
      <c r="B20" s="45" t="s">
        <v>16</v>
      </c>
      <c r="C20" s="45" t="s">
        <v>65</v>
      </c>
      <c r="D20" s="45" t="s">
        <v>66</v>
      </c>
      <c r="E20" s="53"/>
      <c r="F20" s="56" t="s">
        <v>77</v>
      </c>
      <c r="G20" s="180" t="s">
        <v>84</v>
      </c>
      <c r="H20" s="180"/>
      <c r="I20" s="180"/>
      <c r="J20" s="28"/>
      <c r="K20" s="28"/>
      <c r="L20" s="48" t="s">
        <v>3</v>
      </c>
      <c r="M20" s="48" t="s">
        <v>65</v>
      </c>
      <c r="N20" s="48" t="s">
        <v>66</v>
      </c>
      <c r="O20" t="s">
        <v>9</v>
      </c>
    </row>
    <row r="21" spans="2:15">
      <c r="B21" s="33">
        <f>Calcs!C38</f>
        <v>11.881188118811881</v>
      </c>
      <c r="C21" s="33">
        <f>Calcs!F38</f>
        <v>8.0231254578099733</v>
      </c>
      <c r="D21" s="33">
        <f>Calcs!G38</f>
        <v>15.739250779813789</v>
      </c>
      <c r="E21" s="54"/>
      <c r="F21" t="s">
        <v>18</v>
      </c>
      <c r="G21" t="s">
        <v>25</v>
      </c>
      <c r="L21" s="60">
        <f>+(-0.001*((B21)^2))+(0.7812*(B21))+1.4741</f>
        <v>10.614521527301244</v>
      </c>
      <c r="M21" s="60">
        <f>+L21*(C21/B21)</f>
        <v>7.1677711889203533</v>
      </c>
      <c r="N21" s="60">
        <f>+L21*(D21/B21)</f>
        <v>14.061271865682137</v>
      </c>
      <c r="O21" t="s">
        <v>25</v>
      </c>
    </row>
    <row r="22" spans="2:15">
      <c r="B22" s="33">
        <f>Calcs!C40</f>
        <v>11.881188118811881</v>
      </c>
      <c r="C22" s="33">
        <f>Calcs!F40</f>
        <v>8.3214380915231789</v>
      </c>
      <c r="D22" s="33">
        <f>Calcs!G40</f>
        <v>16.448572438691809</v>
      </c>
      <c r="E22" s="54"/>
      <c r="F22" t="s">
        <v>26</v>
      </c>
      <c r="G22" t="s">
        <v>28</v>
      </c>
      <c r="L22" s="123">
        <f>+(-0.001*((B22)^2))+(0.7812*(B22))+1.4741</f>
        <v>10.614521527301244</v>
      </c>
      <c r="M22" s="123">
        <f>+L22*(C22/B22)</f>
        <v>7.4342803831819282</v>
      </c>
      <c r="N22" s="123">
        <f>+L22*(D22/B22)</f>
        <v>14.694971958858901</v>
      </c>
      <c r="O22" t="s">
        <v>125</v>
      </c>
    </row>
    <row r="23" spans="2:15">
      <c r="B23" s="33">
        <f>Calcs!K45</f>
        <v>12.018282719765573</v>
      </c>
      <c r="C23" s="33">
        <f>Calcs!M45</f>
        <v>11.979645473697564</v>
      </c>
      <c r="D23" s="33">
        <f>Calcs!N45</f>
        <v>12.056918454896316</v>
      </c>
      <c r="E23" s="54"/>
      <c r="F23" s="27" t="s">
        <v>82</v>
      </c>
      <c r="G23" t="s">
        <v>25</v>
      </c>
    </row>
    <row r="24" spans="2:15" ht="15.6">
      <c r="B24" s="119">
        <f>Calcs!Q40</f>
        <v>12.06774024859547</v>
      </c>
      <c r="C24" s="119">
        <f>Calcs!S40</f>
        <v>8.1494702566470867</v>
      </c>
      <c r="D24" s="119">
        <f>Calcs!T40</f>
        <v>15.986010240543854</v>
      </c>
      <c r="E24" s="120"/>
      <c r="F24" s="121" t="s">
        <v>80</v>
      </c>
      <c r="G24" s="122" t="s">
        <v>25</v>
      </c>
      <c r="H24" s="122"/>
      <c r="I24" s="122"/>
      <c r="L24" s="1" t="s">
        <v>4</v>
      </c>
    </row>
    <row r="25" spans="2:15">
      <c r="B25" s="27"/>
      <c r="C25" s="27"/>
      <c r="D25" s="27"/>
      <c r="E25" s="55"/>
      <c r="F25" s="27"/>
      <c r="L25" s="1" t="s">
        <v>5</v>
      </c>
    </row>
    <row r="26" spans="2:15">
      <c r="B26" s="28" t="s">
        <v>76</v>
      </c>
      <c r="E26" s="35"/>
      <c r="L26" t="s">
        <v>6</v>
      </c>
    </row>
    <row r="27" spans="2:15">
      <c r="B27" s="45" t="s">
        <v>16</v>
      </c>
      <c r="C27" s="45" t="s">
        <v>65</v>
      </c>
      <c r="D27" s="45" t="s">
        <v>66</v>
      </c>
      <c r="E27" s="53"/>
      <c r="F27" s="56" t="s">
        <v>77</v>
      </c>
      <c r="G27" s="180" t="s">
        <v>84</v>
      </c>
      <c r="H27" s="180"/>
      <c r="I27" s="180"/>
      <c r="L27" t="s">
        <v>7</v>
      </c>
    </row>
    <row r="28" spans="2:15">
      <c r="B28" s="33">
        <f>Calcs!K39</f>
        <v>11.912156283016229</v>
      </c>
      <c r="C28" s="33">
        <f>Calcs!M39</f>
        <v>8.0363173187437695</v>
      </c>
      <c r="D28" s="33">
        <f>Calcs!N39</f>
        <v>15.772851419002198</v>
      </c>
      <c r="E28" s="54"/>
      <c r="F28" s="27" t="s">
        <v>83</v>
      </c>
      <c r="G28" t="s">
        <v>25</v>
      </c>
    </row>
    <row r="29" spans="2:15" ht="15.6">
      <c r="B29" s="119">
        <f>Calcs!Q46</f>
        <v>11.891420261273321</v>
      </c>
      <c r="C29" s="119">
        <f>Calcs!S46</f>
        <v>8.0075843069916832</v>
      </c>
      <c r="D29" s="119">
        <f>Calcs!T46</f>
        <v>15.775256215554959</v>
      </c>
      <c r="E29" s="120"/>
      <c r="F29" s="121" t="s">
        <v>81</v>
      </c>
      <c r="G29" s="122" t="s">
        <v>25</v>
      </c>
      <c r="H29" s="122"/>
      <c r="I29" s="122"/>
      <c r="L29" s="18"/>
      <c r="M29" s="18"/>
      <c r="N29" s="18"/>
    </row>
    <row r="30" spans="2:15">
      <c r="E30" s="35"/>
      <c r="L30" s="18"/>
      <c r="M30" s="18"/>
      <c r="N30" s="18"/>
    </row>
    <row r="31" spans="2:15">
      <c r="B31" s="28" t="s">
        <v>33</v>
      </c>
      <c r="E31" s="35"/>
    </row>
    <row r="32" spans="2:15">
      <c r="B32" s="45" t="s">
        <v>78</v>
      </c>
      <c r="C32" s="45" t="s">
        <v>65</v>
      </c>
      <c r="D32" s="45" t="s">
        <v>66</v>
      </c>
      <c r="E32" s="53"/>
      <c r="F32" s="56" t="s">
        <v>77</v>
      </c>
      <c r="G32" s="180" t="s">
        <v>84</v>
      </c>
      <c r="H32" s="180"/>
      <c r="I32" s="180"/>
    </row>
    <row r="33" spans="2:9">
      <c r="B33" s="33">
        <f>Calcs!C44</f>
        <v>2.4182172365150802</v>
      </c>
      <c r="C33" s="33">
        <f>Calcs!F44</f>
        <v>2.4174282412658017</v>
      </c>
      <c r="D33" s="33">
        <f>Calcs!G44</f>
        <v>2.4190062317643588</v>
      </c>
      <c r="E33" s="54"/>
      <c r="F33" t="s">
        <v>18</v>
      </c>
      <c r="G33" t="s">
        <v>25</v>
      </c>
    </row>
    <row r="34" spans="2:9">
      <c r="B34" s="119">
        <f>Calcs!C46</f>
        <v>2.4182172365150802</v>
      </c>
      <c r="C34" s="119">
        <f>Calcs!F46</f>
        <v>1.6936896229808043</v>
      </c>
      <c r="D34" s="119">
        <f>Calcs!G46</f>
        <v>3.3478319667653782</v>
      </c>
      <c r="E34" s="120"/>
      <c r="F34" s="122" t="s">
        <v>26</v>
      </c>
      <c r="G34" s="122" t="s">
        <v>28</v>
      </c>
      <c r="H34" s="122"/>
      <c r="I34" s="122"/>
    </row>
    <row r="35" spans="2:9">
      <c r="E35" s="35"/>
    </row>
    <row r="36" spans="2:9">
      <c r="E36" s="35"/>
    </row>
  </sheetData>
  <sheetProtection password="EC91" sheet="1" objects="1" scenarios="1"/>
  <mergeCells count="7">
    <mergeCell ref="G13:I13"/>
    <mergeCell ref="G20:I20"/>
    <mergeCell ref="G27:I27"/>
    <mergeCell ref="G32:I32"/>
    <mergeCell ref="H4:M4"/>
    <mergeCell ref="H5:M5"/>
    <mergeCell ref="H6:M6"/>
  </mergeCells>
  <pageMargins left="0.7" right="0.7" top="0.75" bottom="0.75" header="0.3" footer="0.3"/>
  <pageSetup paperSize="9" orientation="portrait"/>
  <ignoredErrors>
    <ignoredError sqref="H4:H6" emptyCellReference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19"/>
  <sheetViews>
    <sheetView workbookViewId="0">
      <selection activeCell="G15" sqref="G15"/>
    </sheetView>
  </sheetViews>
  <sheetFormatPr defaultColWidth="8.88671875" defaultRowHeight="14.4"/>
  <cols>
    <col min="1" max="1" width="11" customWidth="1"/>
    <col min="2" max="3" width="14" customWidth="1"/>
    <col min="4" max="4" width="12.33203125" customWidth="1"/>
    <col min="5" max="5" width="13" customWidth="1"/>
    <col min="6" max="6" width="14" customWidth="1"/>
    <col min="7" max="7" width="14.88671875" customWidth="1"/>
    <col min="8" max="8" width="17" customWidth="1"/>
    <col min="9" max="9" width="16" customWidth="1"/>
    <col min="10" max="10" width="14.44140625" customWidth="1"/>
    <col min="11" max="14" width="13.44140625" customWidth="1"/>
    <col min="15" max="15" width="12.6640625" customWidth="1"/>
    <col min="16" max="20" width="13.44140625" customWidth="1"/>
    <col min="21" max="21" width="10.44140625" bestFit="1" customWidth="1"/>
    <col min="22" max="22" width="12.44140625" bestFit="1" customWidth="1"/>
  </cols>
  <sheetData>
    <row r="1" spans="1:43" s="35" customFormat="1" ht="9.9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s="35" customFormat="1" ht="45.9" customHeight="1">
      <c r="A2" s="36"/>
      <c r="B2" s="37" t="s">
        <v>49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</row>
    <row r="3" spans="1:43" ht="6.9" customHeight="1">
      <c r="C3" s="38"/>
      <c r="O3" s="35"/>
    </row>
    <row r="4" spans="1:43">
      <c r="B4" s="32"/>
      <c r="E4" s="28" t="s">
        <v>37</v>
      </c>
      <c r="F4" s="28" t="s">
        <v>38</v>
      </c>
      <c r="G4" s="181" t="str">
        <f>'Data Entry'!G4</f>
        <v>Pacific Isd</v>
      </c>
      <c r="H4" s="181"/>
      <c r="I4" s="181"/>
      <c r="J4" s="181"/>
      <c r="K4" s="181"/>
      <c r="L4" s="181"/>
      <c r="O4" s="35"/>
    </row>
    <row r="5" spans="1:43">
      <c r="B5" s="32"/>
      <c r="C5" s="32"/>
      <c r="E5" s="28"/>
      <c r="F5" s="28" t="s">
        <v>39</v>
      </c>
      <c r="G5" s="181" t="str">
        <f>'Data Entry'!G5</f>
        <v>M &amp; F</v>
      </c>
      <c r="H5" s="181"/>
      <c r="I5" s="181"/>
      <c r="J5" s="181"/>
      <c r="K5" s="181"/>
      <c r="L5" s="181"/>
      <c r="O5" s="35"/>
    </row>
    <row r="6" spans="1:43">
      <c r="B6" s="32"/>
      <c r="C6" s="32"/>
      <c r="E6" s="28"/>
      <c r="F6" s="28" t="s">
        <v>40</v>
      </c>
      <c r="G6" s="181" t="str">
        <f>'Data Entry'!G6</f>
        <v>2012-14</v>
      </c>
      <c r="H6" s="181"/>
      <c r="I6" s="181"/>
      <c r="J6" s="181"/>
      <c r="K6" s="181"/>
      <c r="L6" s="181"/>
      <c r="O6" s="35"/>
    </row>
    <row r="7" spans="1:43" ht="6.9" customHeight="1">
      <c r="C7" s="38"/>
      <c r="O7" s="35"/>
    </row>
    <row r="8" spans="1:43" s="42" customFormat="1" ht="21">
      <c r="A8" s="41"/>
      <c r="B8" s="41" t="s">
        <v>88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</row>
    <row r="9" spans="1:43" ht="9" customHeight="1">
      <c r="B9" s="28"/>
    </row>
    <row r="10" spans="1:43" s="61" customFormat="1">
      <c r="B10" s="88" t="s">
        <v>31</v>
      </c>
      <c r="C10" s="89"/>
      <c r="D10" s="90"/>
      <c r="E10" s="89"/>
      <c r="F10" s="89"/>
      <c r="G10" s="90"/>
      <c r="H10" s="91" t="s">
        <v>63</v>
      </c>
      <c r="I10" s="90"/>
      <c r="J10" s="92"/>
      <c r="K10" s="92"/>
      <c r="M10" s="90"/>
      <c r="P10" s="90"/>
      <c r="S10" s="90"/>
      <c r="T10" s="90"/>
      <c r="U10" s="90"/>
    </row>
    <row r="11" spans="1:43" s="61" customFormat="1" ht="9" customHeight="1">
      <c r="B11" s="88"/>
      <c r="C11" s="89"/>
      <c r="D11" s="90"/>
      <c r="E11" s="89"/>
      <c r="F11" s="89"/>
      <c r="G11" s="90"/>
      <c r="H11" s="91"/>
      <c r="I11" s="90"/>
      <c r="J11" s="92"/>
      <c r="K11" s="92"/>
      <c r="M11" s="90"/>
      <c r="P11" s="90"/>
      <c r="S11" s="90"/>
      <c r="T11" s="90"/>
      <c r="U11" s="90"/>
    </row>
    <row r="12" spans="1:43" s="61" customFormat="1" ht="15.9" customHeight="1">
      <c r="B12" s="189" t="s">
        <v>52</v>
      </c>
      <c r="C12" s="190" t="s">
        <v>53</v>
      </c>
      <c r="D12" s="191" t="s">
        <v>54</v>
      </c>
      <c r="E12" s="192" t="s">
        <v>55</v>
      </c>
      <c r="F12" s="192" t="s">
        <v>62</v>
      </c>
      <c r="G12" s="197" t="s">
        <v>57</v>
      </c>
      <c r="H12" s="191" t="s">
        <v>58</v>
      </c>
      <c r="I12" s="194" t="s">
        <v>59</v>
      </c>
      <c r="J12" s="195" t="s">
        <v>60</v>
      </c>
      <c r="K12" s="196" t="s">
        <v>61</v>
      </c>
      <c r="L12" s="193" t="s">
        <v>29</v>
      </c>
      <c r="M12" s="193"/>
      <c r="S12" s="90"/>
      <c r="T12" s="90"/>
      <c r="U12" s="90"/>
    </row>
    <row r="13" spans="1:43" s="61" customFormat="1" ht="15.9" customHeight="1">
      <c r="B13" s="189"/>
      <c r="C13" s="190"/>
      <c r="D13" s="191"/>
      <c r="E13" s="192"/>
      <c r="F13" s="192"/>
      <c r="G13" s="197"/>
      <c r="H13" s="191"/>
      <c r="I13" s="194"/>
      <c r="J13" s="195"/>
      <c r="K13" s="196"/>
      <c r="L13" s="193" t="s">
        <v>105</v>
      </c>
      <c r="M13" s="193"/>
      <c r="S13" s="90"/>
      <c r="T13" s="90"/>
      <c r="U13" s="93"/>
    </row>
    <row r="14" spans="1:43" s="61" customFormat="1" ht="16.8">
      <c r="B14" s="94" t="s">
        <v>56</v>
      </c>
      <c r="C14" s="94" t="s">
        <v>110</v>
      </c>
      <c r="D14" s="95" t="s">
        <v>111</v>
      </c>
      <c r="E14" s="45" t="s">
        <v>64</v>
      </c>
      <c r="F14" s="45" t="s">
        <v>112</v>
      </c>
      <c r="G14" s="95" t="s">
        <v>113</v>
      </c>
      <c r="H14" s="96" t="s">
        <v>114</v>
      </c>
      <c r="I14" s="95" t="s">
        <v>115</v>
      </c>
      <c r="J14" s="95" t="s">
        <v>116</v>
      </c>
      <c r="K14" s="95" t="s">
        <v>117</v>
      </c>
      <c r="L14" s="95" t="s">
        <v>118</v>
      </c>
      <c r="M14" s="94" t="s">
        <v>119</v>
      </c>
      <c r="S14" s="97"/>
      <c r="T14" s="97"/>
      <c r="U14" s="93"/>
    </row>
    <row r="15" spans="1:43" s="61" customFormat="1">
      <c r="B15" s="128" t="s">
        <v>12</v>
      </c>
      <c r="C15" s="129">
        <v>1</v>
      </c>
      <c r="D15" s="130">
        <v>0.1</v>
      </c>
      <c r="E15" s="131">
        <f>'Data Entry'!D17</f>
        <v>3030</v>
      </c>
      <c r="F15" s="131">
        <f>'Data Entry'!C17</f>
        <v>22</v>
      </c>
      <c r="G15" s="132">
        <f>F15/E15</f>
        <v>7.2607260726072608E-3</v>
      </c>
      <c r="H15" s="132">
        <f>+G15*C15</f>
        <v>7.2607260726072608E-3</v>
      </c>
      <c r="I15" s="133">
        <f>+G15*(C15^2)/E15</f>
        <v>2.3962792318835845E-6</v>
      </c>
      <c r="J15" s="134">
        <f>C15*G15/(1+C15*(1-D15)*G15)</f>
        <v>7.2135877762476231E-3</v>
      </c>
      <c r="K15" s="132">
        <f t="shared" ref="K15:K18" si="0">1-J15</f>
        <v>0.99278641222375241</v>
      </c>
      <c r="L15" s="135">
        <f>J15^2*(1-J15)/F15</f>
        <v>2.3482037929182223E-6</v>
      </c>
      <c r="M15" s="135">
        <f>SQRT(L15)</f>
        <v>1.5323850015313456E-3</v>
      </c>
      <c r="S15" s="102"/>
      <c r="T15" s="103"/>
      <c r="U15" s="104"/>
    </row>
    <row r="16" spans="1:43" s="61" customFormat="1">
      <c r="B16" s="136" t="s">
        <v>13</v>
      </c>
      <c r="C16" s="137">
        <v>4</v>
      </c>
      <c r="D16" s="138">
        <v>0.5</v>
      </c>
      <c r="E16" s="139">
        <f>'Data Entry'!I26</f>
        <v>11857</v>
      </c>
      <c r="F16" s="139">
        <f>'Data Entry'!H26</f>
        <v>14</v>
      </c>
      <c r="G16" s="140">
        <f>F16/E16</f>
        <v>1.1807371173146665E-3</v>
      </c>
      <c r="H16" s="140">
        <f t="shared" ref="H16" si="1">+G16*C16</f>
        <v>4.722948469258666E-3</v>
      </c>
      <c r="I16" s="141">
        <f>+G16*(C16^2)/E16</f>
        <v>1.5933030173766267E-6</v>
      </c>
      <c r="J16" s="142">
        <f>(C16*G16)/(1+(C16*(1-D16)*G16))</f>
        <v>4.7118216238956666E-3</v>
      </c>
      <c r="K16" s="140">
        <f t="shared" si="0"/>
        <v>0.99528817837610428</v>
      </c>
      <c r="L16" s="143">
        <f>J16^2*(1-J16)/F16</f>
        <v>1.5783324731612136E-6</v>
      </c>
      <c r="M16" s="143">
        <f>SQRT(L16)</f>
        <v>1.2563170273307664E-3</v>
      </c>
      <c r="S16" s="102"/>
      <c r="T16" s="103"/>
      <c r="U16" s="104"/>
    </row>
    <row r="17" spans="2:21" s="61" customFormat="1" ht="9" customHeight="1">
      <c r="B17" s="144"/>
      <c r="C17" s="137"/>
      <c r="D17" s="138"/>
      <c r="E17" s="139"/>
      <c r="F17" s="139"/>
      <c r="G17" s="140"/>
      <c r="H17" s="140"/>
      <c r="I17" s="141"/>
      <c r="J17" s="142"/>
      <c r="K17" s="140"/>
      <c r="L17" s="143"/>
      <c r="M17" s="143"/>
      <c r="S17" s="106"/>
      <c r="T17" s="103"/>
      <c r="U17" s="104"/>
    </row>
    <row r="18" spans="2:21" s="61" customFormat="1">
      <c r="B18" s="145" t="s">
        <v>10</v>
      </c>
      <c r="C18" s="146">
        <v>5</v>
      </c>
      <c r="D18" s="147">
        <v>0.2</v>
      </c>
      <c r="E18" s="148">
        <f>SUM(E15:E16)</f>
        <v>14887</v>
      </c>
      <c r="F18" s="148">
        <f>SUM(F15:F16)</f>
        <v>36</v>
      </c>
      <c r="G18" s="149">
        <f>F18/E18</f>
        <v>2.4182172365150804E-3</v>
      </c>
      <c r="H18" s="149">
        <f>G18*C18</f>
        <v>1.2091086182575402E-2</v>
      </c>
      <c r="I18" s="150">
        <f>+G18*(C18^2)/E18</f>
        <v>4.0609545854018278E-6</v>
      </c>
      <c r="J18" s="151">
        <f>C18*G18/(1+(1-D18)*G18)</f>
        <v>1.206774024859545E-2</v>
      </c>
      <c r="K18" s="149">
        <f t="shared" si="0"/>
        <v>0.98793225975140453</v>
      </c>
      <c r="L18" s="152">
        <f>J18^2*(1-J18)/F18</f>
        <v>3.9964701504069114E-6</v>
      </c>
      <c r="M18" s="152">
        <f>SQRT(L18)</f>
        <v>1.9991173428308084E-3</v>
      </c>
      <c r="S18" s="102"/>
      <c r="T18" s="103"/>
      <c r="U18" s="104"/>
    </row>
    <row r="19" spans="2:21" s="61" customFormat="1">
      <c r="B19" s="98"/>
      <c r="C19" s="89"/>
      <c r="D19" s="40"/>
      <c r="E19" s="93"/>
      <c r="F19" s="93"/>
      <c r="G19" s="99"/>
      <c r="H19" s="99"/>
      <c r="I19" s="100"/>
      <c r="J19" s="101"/>
      <c r="K19" s="99"/>
      <c r="L19" s="102"/>
      <c r="M19" s="102"/>
      <c r="P19" s="102"/>
      <c r="S19" s="102"/>
      <c r="T19" s="103"/>
      <c r="U19" s="104"/>
    </row>
    <row r="20" spans="2:21" s="61" customFormat="1">
      <c r="B20" s="88" t="s">
        <v>120</v>
      </c>
      <c r="C20" s="89"/>
      <c r="D20" s="40"/>
      <c r="E20" s="93"/>
      <c r="F20" s="93"/>
      <c r="G20" s="99"/>
      <c r="H20" s="91" t="s">
        <v>63</v>
      </c>
      <c r="I20" s="100"/>
      <c r="J20" s="101"/>
      <c r="K20" s="99"/>
      <c r="L20" s="102"/>
      <c r="M20" s="102"/>
      <c r="P20" s="102"/>
      <c r="S20" s="102"/>
      <c r="T20" s="103"/>
      <c r="U20" s="104"/>
    </row>
    <row r="21" spans="2:21" s="61" customFormat="1" ht="9" customHeight="1">
      <c r="B21" s="88"/>
      <c r="C21" s="89"/>
      <c r="D21" s="40"/>
      <c r="E21" s="93"/>
      <c r="F21" s="93"/>
      <c r="G21" s="99"/>
      <c r="H21" s="91"/>
      <c r="I21" s="100"/>
      <c r="J21" s="101"/>
      <c r="K21" s="99"/>
      <c r="L21" s="102"/>
      <c r="M21" s="102"/>
      <c r="P21" s="102"/>
      <c r="S21" s="102"/>
      <c r="T21" s="103"/>
      <c r="U21" s="104"/>
    </row>
    <row r="22" spans="2:21" s="61" customFormat="1" ht="15.9" customHeight="1">
      <c r="B22" s="189" t="s">
        <v>52</v>
      </c>
      <c r="C22" s="190" t="s">
        <v>53</v>
      </c>
      <c r="D22" s="191" t="s">
        <v>54</v>
      </c>
      <c r="E22" s="192" t="s">
        <v>55</v>
      </c>
      <c r="F22" s="192" t="s">
        <v>62</v>
      </c>
      <c r="G22" s="197" t="s">
        <v>57</v>
      </c>
      <c r="H22" s="191" t="s">
        <v>58</v>
      </c>
      <c r="I22" s="194" t="s">
        <v>59</v>
      </c>
      <c r="J22" s="195" t="s">
        <v>60</v>
      </c>
      <c r="K22" s="196" t="s">
        <v>61</v>
      </c>
      <c r="L22" s="193" t="s">
        <v>30</v>
      </c>
      <c r="M22" s="193"/>
      <c r="N22" s="90"/>
      <c r="O22" s="90"/>
      <c r="P22" s="90"/>
    </row>
    <row r="23" spans="2:21" s="61" customFormat="1" ht="15.9" customHeight="1">
      <c r="B23" s="189"/>
      <c r="C23" s="190"/>
      <c r="D23" s="191"/>
      <c r="E23" s="192"/>
      <c r="F23" s="192"/>
      <c r="G23" s="197"/>
      <c r="H23" s="191"/>
      <c r="I23" s="194"/>
      <c r="J23" s="195"/>
      <c r="K23" s="196"/>
      <c r="L23" s="193" t="s">
        <v>105</v>
      </c>
      <c r="M23" s="193"/>
      <c r="N23" s="90"/>
      <c r="O23" s="90"/>
      <c r="P23" s="90"/>
      <c r="Q23" s="93"/>
      <c r="R23" s="93"/>
    </row>
    <row r="24" spans="2:21" s="61" customFormat="1" ht="16.8">
      <c r="B24" s="94" t="s">
        <v>56</v>
      </c>
      <c r="C24" s="94" t="s">
        <v>110</v>
      </c>
      <c r="D24" s="95" t="s">
        <v>111</v>
      </c>
      <c r="E24" s="45" t="s">
        <v>64</v>
      </c>
      <c r="F24" s="45" t="s">
        <v>112</v>
      </c>
      <c r="G24" s="95" t="s">
        <v>113</v>
      </c>
      <c r="H24" s="96" t="s">
        <v>114</v>
      </c>
      <c r="I24" s="95" t="s">
        <v>115</v>
      </c>
      <c r="J24" s="95" t="s">
        <v>116</v>
      </c>
      <c r="K24" s="95" t="s">
        <v>117</v>
      </c>
      <c r="L24" s="95" t="s">
        <v>118</v>
      </c>
      <c r="M24" s="94" t="s">
        <v>119</v>
      </c>
      <c r="Q24" s="93"/>
      <c r="R24" s="93"/>
    </row>
    <row r="25" spans="2:21" s="61" customFormat="1">
      <c r="B25" s="128" t="s">
        <v>12</v>
      </c>
      <c r="C25" s="129">
        <v>1</v>
      </c>
      <c r="D25" s="130">
        <v>0.1</v>
      </c>
      <c r="E25" s="131">
        <f>'Data Entry'!D17</f>
        <v>3030</v>
      </c>
      <c r="F25" s="131">
        <f>'Data Entry'!C17</f>
        <v>22</v>
      </c>
      <c r="G25" s="132">
        <f t="shared" ref="G25:G26" si="2">F25/E25</f>
        <v>7.2607260726072608E-3</v>
      </c>
      <c r="H25" s="132">
        <f>+G25*C25</f>
        <v>7.2607260726072608E-3</v>
      </c>
      <c r="I25" s="133">
        <f>+G25*(C25^2)/E25</f>
        <v>2.3962792318835845E-6</v>
      </c>
      <c r="J25" s="134">
        <f>C25*G25/(1+C25*(1-D25)*G25)</f>
        <v>7.2135877762476231E-3</v>
      </c>
      <c r="K25" s="132">
        <f t="shared" ref="K25:K26" si="3">1-J25</f>
        <v>0.99278641222375241</v>
      </c>
      <c r="L25" s="135">
        <f>(C25^2*G25*(1-D25*C25*G25))/(E25*(1+(1-D25)*C25*G25)^3)</f>
        <v>2.3482037929182223E-6</v>
      </c>
      <c r="M25" s="135">
        <f>SQRT(L25)</f>
        <v>1.5323850015313456E-3</v>
      </c>
      <c r="N25" s="89"/>
      <c r="O25" s="106"/>
      <c r="P25" s="103"/>
      <c r="Q25" s="104"/>
      <c r="R25" s="104"/>
      <c r="T25" s="65"/>
      <c r="U25" s="66"/>
    </row>
    <row r="26" spans="2:21" s="61" customFormat="1">
      <c r="B26" s="153" t="s">
        <v>13</v>
      </c>
      <c r="C26" s="146">
        <v>4</v>
      </c>
      <c r="D26" s="147">
        <v>0.5</v>
      </c>
      <c r="E26" s="148">
        <f>'Data Entry'!I26</f>
        <v>11857</v>
      </c>
      <c r="F26" s="148">
        <f>'Data Entry'!H26</f>
        <v>14</v>
      </c>
      <c r="G26" s="149">
        <f t="shared" si="2"/>
        <v>1.1807371173146665E-3</v>
      </c>
      <c r="H26" s="149">
        <f t="shared" ref="H26" si="4">+G26*C26</f>
        <v>4.722948469258666E-3</v>
      </c>
      <c r="I26" s="150">
        <f t="shared" ref="I26" si="5">+G26*(C26^2)/E26</f>
        <v>1.5933030173766267E-6</v>
      </c>
      <c r="J26" s="151">
        <f>(C26*G26)/(1+(C26*(1-D26)*G26))</f>
        <v>4.7118216238956666E-3</v>
      </c>
      <c r="K26" s="149">
        <f t="shared" si="3"/>
        <v>0.99528817837610428</v>
      </c>
      <c r="L26" s="152">
        <f>(C26^2*G26*(1-D26*C26*G26))/(E26*(1+(1-D26)*C26*G26)^3)</f>
        <v>1.5783324731612136E-6</v>
      </c>
      <c r="M26" s="152">
        <f>SQRT(L26)</f>
        <v>1.2563170273307664E-3</v>
      </c>
      <c r="N26" s="89"/>
      <c r="O26" s="106"/>
      <c r="P26" s="103"/>
      <c r="Q26" s="104"/>
      <c r="R26" s="104"/>
      <c r="T26" s="65"/>
      <c r="U26" s="66"/>
    </row>
    <row r="27" spans="2:21" s="61" customFormat="1">
      <c r="C27" s="98"/>
      <c r="D27" s="107"/>
      <c r="E27" s="89"/>
      <c r="F27" s="40"/>
      <c r="G27" s="93"/>
      <c r="H27" s="93"/>
      <c r="I27" s="99"/>
      <c r="J27" s="99"/>
      <c r="K27" s="100"/>
      <c r="L27" s="101"/>
      <c r="M27" s="99"/>
      <c r="N27" s="108"/>
      <c r="O27" s="108"/>
      <c r="P27" s="109"/>
      <c r="Q27" s="89"/>
      <c r="R27" s="89"/>
      <c r="S27" s="89"/>
      <c r="T27" s="89"/>
      <c r="U27" s="108"/>
    </row>
    <row r="28" spans="2:21" s="61" customFormat="1" ht="15.6">
      <c r="B28" s="67" t="s">
        <v>106</v>
      </c>
      <c r="D28" s="107"/>
      <c r="E28" s="89"/>
      <c r="F28" s="40"/>
      <c r="G28" s="93"/>
      <c r="J28" s="68" t="s">
        <v>98</v>
      </c>
      <c r="N28" s="90"/>
      <c r="O28" s="99"/>
      <c r="P28" s="69" t="s">
        <v>122</v>
      </c>
      <c r="Q28" s="108"/>
      <c r="R28" s="109"/>
      <c r="S28" s="89"/>
      <c r="T28" s="89"/>
      <c r="U28" s="106"/>
    </row>
    <row r="29" spans="2:21" s="61" customFormat="1" ht="9" customHeight="1">
      <c r="C29" s="67"/>
      <c r="D29" s="107"/>
      <c r="E29" s="89"/>
      <c r="F29" s="40"/>
      <c r="G29" s="93"/>
      <c r="J29" s="93"/>
      <c r="K29" s="68"/>
      <c r="N29" s="90"/>
      <c r="O29" s="99"/>
      <c r="U29" s="90"/>
    </row>
    <row r="30" spans="2:21" s="61" customFormat="1" ht="14.1" customHeight="1">
      <c r="B30" s="58" t="s">
        <v>15</v>
      </c>
      <c r="C30" s="185" t="s">
        <v>94</v>
      </c>
      <c r="F30" s="198" t="s">
        <v>123</v>
      </c>
      <c r="G30" s="198"/>
      <c r="H30" s="198"/>
      <c r="M30" s="198" t="s">
        <v>68</v>
      </c>
      <c r="N30" s="198"/>
      <c r="P30" s="28" t="s">
        <v>21</v>
      </c>
      <c r="U30" s="70"/>
    </row>
    <row r="31" spans="2:21" s="61" customFormat="1">
      <c r="B31" s="47" t="s">
        <v>93</v>
      </c>
      <c r="C31" s="186"/>
      <c r="D31" s="110"/>
      <c r="E31" s="45" t="s">
        <v>11</v>
      </c>
      <c r="F31" s="111" t="s">
        <v>65</v>
      </c>
      <c r="G31" s="111" t="s">
        <v>66</v>
      </c>
      <c r="H31" s="45" t="s">
        <v>67</v>
      </c>
      <c r="J31" s="46" t="s">
        <v>70</v>
      </c>
      <c r="K31" s="112" t="s">
        <v>101</v>
      </c>
      <c r="L31" s="45" t="s">
        <v>69</v>
      </c>
      <c r="M31" s="111" t="s">
        <v>65</v>
      </c>
      <c r="N31" s="111" t="s">
        <v>66</v>
      </c>
      <c r="P31" s="199" t="s">
        <v>61</v>
      </c>
      <c r="Q31" s="200" t="s">
        <v>72</v>
      </c>
      <c r="R31" s="202" t="s">
        <v>121</v>
      </c>
      <c r="S31" s="198" t="s">
        <v>68</v>
      </c>
      <c r="T31" s="198"/>
      <c r="U31" s="62"/>
    </row>
    <row r="32" spans="2:21" s="61" customFormat="1">
      <c r="B32" s="71">
        <f>G25</f>
        <v>7.2607260726072608E-3</v>
      </c>
      <c r="C32" s="66">
        <f>1000*G15</f>
        <v>7.2607260726072607</v>
      </c>
      <c r="E32" s="72">
        <f>SQRT(G15*(1-G15)/E15)</f>
        <v>1.54236198889476E-3</v>
      </c>
      <c r="F32" s="66">
        <f>C32-1.96*E32*1000</f>
        <v>4.2376965743735315</v>
      </c>
      <c r="G32" s="66">
        <f>C32+1.96*E32*1000</f>
        <v>10.28375557084099</v>
      </c>
      <c r="H32" s="61" t="s">
        <v>14</v>
      </c>
      <c r="J32" s="73" t="s">
        <v>58</v>
      </c>
      <c r="K32" s="113">
        <f>+H15*1000</f>
        <v>7.2607260726072607</v>
      </c>
      <c r="L32" s="74">
        <f>SQRT(I15)</f>
        <v>1.5479919999417259E-3</v>
      </c>
      <c r="M32" s="75">
        <f>+K32-(1.96*L32)*1000</f>
        <v>4.226661752721478</v>
      </c>
      <c r="N32" s="75">
        <f>+K32+(1.96*L32)*1000</f>
        <v>10.294790392493043</v>
      </c>
      <c r="P32" s="199"/>
      <c r="Q32" s="200"/>
      <c r="R32" s="202"/>
      <c r="S32" s="201" t="s">
        <v>89</v>
      </c>
      <c r="T32" s="201"/>
      <c r="U32" s="62"/>
    </row>
    <row r="33" spans="1:21" s="61" customFormat="1" ht="15.6">
      <c r="B33" s="71"/>
      <c r="C33" s="66"/>
      <c r="D33" s="45" t="s">
        <v>90</v>
      </c>
      <c r="E33" s="45" t="s">
        <v>91</v>
      </c>
      <c r="F33" s="66"/>
      <c r="G33" s="66"/>
      <c r="J33" s="45" t="s">
        <v>102</v>
      </c>
      <c r="K33" s="76">
        <f>(1-EXP(-H15))*1000</f>
        <v>7.2344306807570202</v>
      </c>
      <c r="L33" s="77"/>
      <c r="M33" s="76">
        <f>1000*(1-EXP(-(M32/1000)))</f>
        <v>4.2177419893015822</v>
      </c>
      <c r="N33" s="76">
        <f>1000*(1-EXP(-(N32/1000)))</f>
        <v>10.241980415791163</v>
      </c>
      <c r="P33" s="78" t="s">
        <v>107</v>
      </c>
      <c r="Q33" s="76" t="s">
        <v>73</v>
      </c>
      <c r="R33" s="114" t="s">
        <v>119</v>
      </c>
      <c r="S33" s="115" t="s">
        <v>65</v>
      </c>
      <c r="T33" s="115" t="s">
        <v>66</v>
      </c>
      <c r="U33" s="62"/>
    </row>
    <row r="34" spans="1:21" s="61" customFormat="1">
      <c r="B34" s="124">
        <f>G25</f>
        <v>7.2607260726072608E-3</v>
      </c>
      <c r="C34" s="76">
        <f>1000*G15</f>
        <v>7.2607260726072607</v>
      </c>
      <c r="D34" s="125">
        <f>IF(F15&gt;100,"NA", IF(F15=0,0,CHIINV(0.975,2*F15)/2))</f>
        <v>13.787282872229612</v>
      </c>
      <c r="E34" s="126">
        <f>IF(F15&gt;100,"NA",(CHIINV(0.025,2*(F15+1))/2))</f>
        <v>33.308264387125242</v>
      </c>
      <c r="F34" s="76">
        <f>IF(D34="NA","NA",(1000*D34/E15))</f>
        <v>4.5502583736731399</v>
      </c>
      <c r="G34" s="76">
        <f>IF(E34="NA","NA",(1000*E34/E15))</f>
        <v>10.99282653040437</v>
      </c>
      <c r="H34" s="127" t="s">
        <v>27</v>
      </c>
      <c r="K34" s="62" t="s">
        <v>99</v>
      </c>
      <c r="M34" s="62"/>
      <c r="N34" s="62"/>
      <c r="P34" s="79">
        <f>+K15</f>
        <v>0.99278641222375241</v>
      </c>
      <c r="Q34" s="80">
        <f>+J15*1000</f>
        <v>7.213587776247623</v>
      </c>
      <c r="R34" s="81">
        <f>+M15</f>
        <v>1.5323850015313456E-3</v>
      </c>
      <c r="S34" s="80">
        <f>Q34-1.96*R34*1000</f>
        <v>4.2101131732461852</v>
      </c>
      <c r="T34" s="80">
        <f>Q34+1.96*R34*1000</f>
        <v>10.217062379249061</v>
      </c>
    </row>
    <row r="35" spans="1:21" s="61" customFormat="1">
      <c r="B35" s="82"/>
    </row>
    <row r="36" spans="1:21" s="61" customFormat="1" ht="14.1" customHeight="1">
      <c r="B36" s="57" t="s">
        <v>16</v>
      </c>
      <c r="C36" s="187" t="s">
        <v>95</v>
      </c>
      <c r="F36" s="198" t="s">
        <v>123</v>
      </c>
      <c r="G36" s="198"/>
      <c r="H36" s="198"/>
      <c r="M36" s="198" t="s">
        <v>68</v>
      </c>
      <c r="N36" s="198"/>
      <c r="P36" s="116" t="s">
        <v>19</v>
      </c>
    </row>
    <row r="37" spans="1:21" s="61" customFormat="1" ht="14.1" customHeight="1">
      <c r="B37" s="83" t="s">
        <v>97</v>
      </c>
      <c r="C37" s="188"/>
      <c r="D37" s="59"/>
      <c r="E37" s="45" t="s">
        <v>11</v>
      </c>
      <c r="F37" s="111" t="s">
        <v>65</v>
      </c>
      <c r="G37" s="111" t="s">
        <v>66</v>
      </c>
      <c r="H37" s="45" t="s">
        <v>67</v>
      </c>
      <c r="J37" s="46" t="s">
        <v>71</v>
      </c>
      <c r="K37" s="112" t="s">
        <v>101</v>
      </c>
      <c r="L37" s="45" t="s">
        <v>69</v>
      </c>
      <c r="M37" s="111" t="s">
        <v>65</v>
      </c>
      <c r="N37" s="111" t="s">
        <v>66</v>
      </c>
      <c r="P37" s="199" t="s">
        <v>61</v>
      </c>
      <c r="Q37" s="200" t="s">
        <v>72</v>
      </c>
      <c r="R37" s="202" t="s">
        <v>121</v>
      </c>
      <c r="S37" s="198" t="s">
        <v>68</v>
      </c>
      <c r="T37" s="198"/>
      <c r="U37" s="90"/>
    </row>
    <row r="38" spans="1:21" s="61" customFormat="1">
      <c r="B38" s="71">
        <f>'Data Entry'!H17/'Data Entry'!I17</f>
        <v>1.1881188118811881E-2</v>
      </c>
      <c r="C38" s="66">
        <f>+B38*1000</f>
        <v>11.881188118811881</v>
      </c>
      <c r="E38" s="72">
        <f>SQRT((C38/1000*(1-(C38/1000))/E15))</f>
        <v>1.9683993168377084E-3</v>
      </c>
      <c r="F38" s="66">
        <f>C38-1.96*E38*1000</f>
        <v>8.0231254578099733</v>
      </c>
      <c r="G38" s="66">
        <f>C38+1.96*E38*1000</f>
        <v>15.739250779813789</v>
      </c>
      <c r="H38" s="61" t="s">
        <v>14</v>
      </c>
      <c r="J38" s="73" t="s">
        <v>58</v>
      </c>
      <c r="K38" s="75">
        <f>(H15+H16)*1000</f>
        <v>11.983674541865927</v>
      </c>
      <c r="L38" s="74">
        <f>SQRT(I15+I16)</f>
        <v>1.9973938643292693E-3</v>
      </c>
      <c r="M38" s="75">
        <f>K38-1.96*L38*1000</f>
        <v>8.0687825677805591</v>
      </c>
      <c r="N38" s="75">
        <f>K38+1.96*L38*1000</f>
        <v>15.898566515951295</v>
      </c>
      <c r="P38" s="199"/>
      <c r="Q38" s="200"/>
      <c r="R38" s="202"/>
      <c r="S38" s="201" t="s">
        <v>89</v>
      </c>
      <c r="T38" s="201"/>
      <c r="U38" s="70"/>
    </row>
    <row r="39" spans="1:21" s="61" customFormat="1" ht="15.6">
      <c r="B39" s="71"/>
      <c r="C39" s="66"/>
      <c r="D39" s="45" t="s">
        <v>90</v>
      </c>
      <c r="E39" s="45" t="s">
        <v>91</v>
      </c>
      <c r="F39" s="66"/>
      <c r="G39" s="66"/>
      <c r="J39" s="45" t="s">
        <v>102</v>
      </c>
      <c r="K39" s="76">
        <f>(1-EXP(-(H15+H16)))*1000</f>
        <v>11.912156283016229</v>
      </c>
      <c r="L39" s="84"/>
      <c r="M39" s="76">
        <f>1000*(1-EXP(-(M38/1000)))</f>
        <v>8.0363173187437695</v>
      </c>
      <c r="N39" s="76">
        <f>1000*(1-EXP(-(N38/1000)))</f>
        <v>15.772851419002198</v>
      </c>
      <c r="P39" s="78" t="s">
        <v>107</v>
      </c>
      <c r="Q39" s="76" t="s">
        <v>73</v>
      </c>
      <c r="R39" s="114" t="s">
        <v>119</v>
      </c>
      <c r="S39" s="115" t="s">
        <v>65</v>
      </c>
      <c r="T39" s="115" t="s">
        <v>66</v>
      </c>
      <c r="U39" s="62"/>
    </row>
    <row r="40" spans="1:21" s="61" customFormat="1">
      <c r="B40" s="124">
        <f>+B38</f>
        <v>1.1881188118811881E-2</v>
      </c>
      <c r="C40" s="66">
        <f>+B40*1000</f>
        <v>11.881188118811881</v>
      </c>
      <c r="D40" s="125">
        <f>IF('Data Entry'!H17&gt;100,"NA", IF('Data Entry'!H17=0,0,CHIINV(0.975,2*'Data Entry'!H17)/2))</f>
        <v>25.213957417315232</v>
      </c>
      <c r="E40" s="125">
        <f>IF('Data Entry'!H17&gt;100,"NA",(CHIINV(0.025,2*('Data Entry'!H17+1))/2))</f>
        <v>49.839174489236186</v>
      </c>
      <c r="F40" s="76">
        <f>IF(D40="NA","NA",(1000*D40/E15))</f>
        <v>8.3214380915231789</v>
      </c>
      <c r="G40" s="76">
        <f>IF(E40="NA","NA",(1000*E40/E15))</f>
        <v>16.448572438691809</v>
      </c>
      <c r="H40" s="127" t="s">
        <v>27</v>
      </c>
      <c r="K40" s="61" t="s">
        <v>32</v>
      </c>
      <c r="P40" s="79">
        <f>+ K18</f>
        <v>0.98793225975140453</v>
      </c>
      <c r="Q40" s="80">
        <f>(1-K18)*1000</f>
        <v>12.06774024859547</v>
      </c>
      <c r="R40" s="81">
        <f>+M18</f>
        <v>1.9991173428308084E-3</v>
      </c>
      <c r="S40" s="80">
        <f>Q40-1.96*R40*1000</f>
        <v>8.1494702566470867</v>
      </c>
      <c r="T40" s="80">
        <f>Q40+1.96*R40*1000</f>
        <v>15.986010240543854</v>
      </c>
      <c r="U40" s="62"/>
    </row>
    <row r="41" spans="1:21" s="61" customFormat="1">
      <c r="B41" s="82"/>
    </row>
    <row r="42" spans="1:21" s="61" customFormat="1" ht="14.1" customHeight="1">
      <c r="A42" s="154"/>
      <c r="B42" s="155" t="s">
        <v>0</v>
      </c>
      <c r="C42" s="183" t="s">
        <v>96</v>
      </c>
      <c r="D42" s="154"/>
      <c r="E42" s="154"/>
      <c r="F42" s="182" t="s">
        <v>124</v>
      </c>
      <c r="G42" s="182"/>
      <c r="H42" s="182"/>
      <c r="I42" s="154"/>
      <c r="J42" s="154"/>
      <c r="K42" s="154"/>
      <c r="L42" s="154"/>
      <c r="M42" s="182" t="s">
        <v>68</v>
      </c>
      <c r="N42" s="182"/>
      <c r="P42" s="28" t="s">
        <v>20</v>
      </c>
    </row>
    <row r="43" spans="1:21" s="61" customFormat="1" ht="14.1" customHeight="1">
      <c r="A43" s="154"/>
      <c r="B43" s="156" t="s">
        <v>92</v>
      </c>
      <c r="C43" s="184"/>
      <c r="D43" s="157"/>
      <c r="E43" s="53" t="s">
        <v>11</v>
      </c>
      <c r="F43" s="158" t="s">
        <v>65</v>
      </c>
      <c r="G43" s="158" t="s">
        <v>66</v>
      </c>
      <c r="H43" s="53" t="s">
        <v>67</v>
      </c>
      <c r="I43" s="154"/>
      <c r="J43" s="159" t="s">
        <v>71</v>
      </c>
      <c r="K43" s="160" t="s">
        <v>101</v>
      </c>
      <c r="L43" s="53" t="s">
        <v>69</v>
      </c>
      <c r="M43" s="158" t="s">
        <v>65</v>
      </c>
      <c r="N43" s="158" t="s">
        <v>66</v>
      </c>
      <c r="P43" s="199" t="s">
        <v>61</v>
      </c>
      <c r="Q43" s="200" t="s">
        <v>72</v>
      </c>
      <c r="R43" s="202" t="s">
        <v>121</v>
      </c>
      <c r="S43" s="198" t="s">
        <v>68</v>
      </c>
      <c r="T43" s="198"/>
      <c r="U43" s="70"/>
    </row>
    <row r="44" spans="1:21" s="61" customFormat="1">
      <c r="A44" s="154"/>
      <c r="B44" s="161">
        <f>'Data Entry'!H17/('Data Entry'!I25+'Data Entry'!I26)</f>
        <v>2.4182172365150804E-3</v>
      </c>
      <c r="C44" s="162">
        <f>+B44*1000</f>
        <v>2.4182172365150802</v>
      </c>
      <c r="D44" s="154"/>
      <c r="E44" s="163">
        <f>SQRT((B44)*(1-(B44))/('Data Entry'!I25+'Data Entry'!I26))</f>
        <v>4.0254859657073478E-4</v>
      </c>
      <c r="F44" s="162">
        <f>(C44-(1.96*E44))</f>
        <v>2.4174282412658017</v>
      </c>
      <c r="G44" s="162">
        <f>C44+(1.96*E44)</f>
        <v>2.4190062317643588</v>
      </c>
      <c r="H44" s="154" t="s">
        <v>14</v>
      </c>
      <c r="I44" s="154"/>
      <c r="J44" s="164" t="s">
        <v>58</v>
      </c>
      <c r="K44" s="165">
        <f>B44*5*1000</f>
        <v>12.091086182575403</v>
      </c>
      <c r="L44" s="166">
        <f>B44*5^2/'Data Entry'!I17</f>
        <v>1.9952287429992413E-5</v>
      </c>
      <c r="M44" s="165">
        <f>K44-(1.96*L44)*1000</f>
        <v>12.051979699212618</v>
      </c>
      <c r="N44" s="165">
        <f>K44+1.96*L44*1000</f>
        <v>12.130192665938187</v>
      </c>
      <c r="P44" s="199"/>
      <c r="Q44" s="200"/>
      <c r="R44" s="202"/>
      <c r="S44" s="201" t="s">
        <v>89</v>
      </c>
      <c r="T44" s="201"/>
      <c r="U44" s="62"/>
    </row>
    <row r="45" spans="1:21" s="61" customFormat="1" ht="15.6">
      <c r="A45" s="154"/>
      <c r="B45" s="161"/>
      <c r="C45" s="162"/>
      <c r="D45" s="53" t="s">
        <v>90</v>
      </c>
      <c r="E45" s="53" t="s">
        <v>91</v>
      </c>
      <c r="F45" s="162"/>
      <c r="G45" s="162"/>
      <c r="H45" s="154"/>
      <c r="I45" s="154"/>
      <c r="J45" s="53" t="s">
        <v>102</v>
      </c>
      <c r="K45" s="167">
        <f>(1-EXP(-K44/1000))*1000</f>
        <v>12.018282719765573</v>
      </c>
      <c r="L45" s="53"/>
      <c r="M45" s="167">
        <f>1000*(1-EXP(-(M44/1000)))</f>
        <v>11.979645473697564</v>
      </c>
      <c r="N45" s="167">
        <f>1000*(1-EXP(-(N44/1000)))</f>
        <v>12.056918454896316</v>
      </c>
      <c r="P45" s="85" t="s">
        <v>108</v>
      </c>
      <c r="Q45" s="45" t="s">
        <v>109</v>
      </c>
      <c r="R45" s="114" t="s">
        <v>119</v>
      </c>
      <c r="S45" s="115" t="s">
        <v>65</v>
      </c>
      <c r="T45" s="115" t="s">
        <v>66</v>
      </c>
      <c r="U45" s="62"/>
    </row>
    <row r="46" spans="1:21" s="61" customFormat="1">
      <c r="A46" s="154"/>
      <c r="B46" s="168">
        <f>+B44</f>
        <v>2.4182172365150804E-3</v>
      </c>
      <c r="C46" s="162">
        <f>+B46*1000</f>
        <v>2.4182172365150802</v>
      </c>
      <c r="D46" s="169">
        <f>IF(F18&gt;100,"NA", IF(F18=0,0,CHIINV(0.975,2*F18)/2))</f>
        <v>25.213957417315232</v>
      </c>
      <c r="E46" s="169">
        <f>IF(F18&gt;100,"NA",(CHIINV(0.025,2*(F18+1))/2))</f>
        <v>49.839174489236186</v>
      </c>
      <c r="F46" s="167">
        <f>IF(D46="NA","NA",(1000*D46/(E15+E16)))</f>
        <v>1.6936896229808043</v>
      </c>
      <c r="G46" s="167">
        <f>IF(E46="NA","NA",(1000*E46/(E15+E16)))</f>
        <v>3.3478319667653782</v>
      </c>
      <c r="H46" s="170" t="s">
        <v>27</v>
      </c>
      <c r="I46" s="154"/>
      <c r="J46" s="154"/>
      <c r="K46" s="154" t="s">
        <v>100</v>
      </c>
      <c r="L46" s="154"/>
      <c r="M46" s="154"/>
      <c r="N46" s="154"/>
      <c r="O46" s="117"/>
      <c r="P46" s="79">
        <f>+K15*K16</f>
        <v>0.98810857973872668</v>
      </c>
      <c r="Q46" s="80">
        <f>1000*(1-(K15*K16))</f>
        <v>11.891420261273321</v>
      </c>
      <c r="R46" s="81">
        <f>SQRT(L15+L16)</f>
        <v>1.9815489562661419E-3</v>
      </c>
      <c r="S46" s="80">
        <f>Q46-1.96*R46*1000</f>
        <v>8.0075843069916832</v>
      </c>
      <c r="T46" s="80">
        <f>Q46+1.96*R46*1000</f>
        <v>15.775256215554959</v>
      </c>
      <c r="U46" s="62"/>
    </row>
    <row r="47" spans="1:21" s="61" customFormat="1">
      <c r="C47" s="105"/>
      <c r="D47" s="107"/>
      <c r="E47" s="89"/>
      <c r="F47" s="40"/>
      <c r="G47" s="93"/>
      <c r="H47" s="93"/>
      <c r="S47" s="90"/>
      <c r="T47" s="90"/>
      <c r="U47" s="90"/>
    </row>
    <row r="48" spans="1:21" s="61" customFormat="1">
      <c r="C48" s="105"/>
      <c r="D48" s="107"/>
      <c r="E48" s="89"/>
      <c r="F48" s="40"/>
      <c r="G48" s="93"/>
      <c r="H48" s="93"/>
      <c r="S48" s="90"/>
      <c r="T48" s="90"/>
      <c r="U48" s="90"/>
    </row>
    <row r="49" spans="3:21" s="61" customFormat="1">
      <c r="C49" s="105"/>
      <c r="D49" s="107"/>
      <c r="E49" s="89"/>
      <c r="F49" s="40"/>
      <c r="G49" s="93"/>
      <c r="H49" s="93"/>
      <c r="Q49" s="28"/>
      <c r="S49" s="90"/>
      <c r="T49" s="90"/>
      <c r="U49" s="90"/>
    </row>
    <row r="50" spans="3:21" s="61" customFormat="1">
      <c r="C50" s="105"/>
      <c r="D50" s="107"/>
      <c r="E50" s="89"/>
      <c r="F50" s="40"/>
      <c r="G50" s="93"/>
      <c r="H50" s="93"/>
      <c r="I50" s="99"/>
      <c r="J50" s="99"/>
      <c r="K50" s="100"/>
      <c r="L50" s="101"/>
      <c r="M50" s="99"/>
      <c r="N50" s="108"/>
      <c r="O50" s="108"/>
      <c r="P50" s="109"/>
      <c r="R50" s="89"/>
      <c r="S50" s="106"/>
      <c r="T50" s="103"/>
      <c r="U50" s="104"/>
    </row>
    <row r="51" spans="3:21" s="61" customFormat="1">
      <c r="E51" s="90"/>
      <c r="F51" s="90"/>
      <c r="K51" s="100"/>
      <c r="L51" s="101"/>
      <c r="M51" s="99"/>
      <c r="N51" s="108"/>
      <c r="O51" s="108"/>
      <c r="P51" s="109"/>
      <c r="R51" s="89"/>
      <c r="S51" s="106"/>
      <c r="T51" s="103"/>
      <c r="U51" s="104"/>
    </row>
    <row r="52" spans="3:21" s="61" customFormat="1">
      <c r="E52" s="90"/>
      <c r="F52" s="90"/>
      <c r="K52" s="100"/>
      <c r="L52" s="101"/>
      <c r="M52" s="99"/>
      <c r="N52" s="108"/>
      <c r="O52" s="108"/>
      <c r="P52" s="109"/>
      <c r="Q52" s="90"/>
      <c r="R52" s="89"/>
      <c r="S52" s="106"/>
      <c r="T52" s="103"/>
      <c r="U52" s="104"/>
    </row>
    <row r="53" spans="3:21" s="61" customFormat="1">
      <c r="K53" s="100"/>
      <c r="L53" s="101"/>
      <c r="M53" s="99"/>
      <c r="N53" s="108"/>
      <c r="O53" s="108"/>
      <c r="P53" s="109"/>
      <c r="Q53" s="89"/>
      <c r="R53" s="89"/>
      <c r="S53" s="106"/>
      <c r="T53" s="103"/>
      <c r="U53" s="104"/>
    </row>
    <row r="54" spans="3:21" s="61" customFormat="1">
      <c r="K54" s="100"/>
      <c r="L54" s="101"/>
      <c r="M54" s="99"/>
      <c r="N54" s="108"/>
      <c r="O54" s="108"/>
      <c r="P54" s="109"/>
      <c r="Q54" s="89"/>
      <c r="R54" s="89"/>
      <c r="S54" s="106"/>
      <c r="T54" s="103"/>
      <c r="U54" s="104"/>
    </row>
    <row r="55" spans="3:21" s="61" customFormat="1">
      <c r="H55" s="90"/>
      <c r="I55" s="90"/>
      <c r="K55" s="100"/>
      <c r="L55" s="101"/>
      <c r="M55" s="99"/>
      <c r="N55" s="108"/>
      <c r="O55" s="108"/>
      <c r="P55" s="109"/>
      <c r="Q55" s="89"/>
      <c r="R55" s="89"/>
      <c r="S55" s="106"/>
      <c r="T55" s="103"/>
      <c r="U55" s="104"/>
    </row>
    <row r="56" spans="3:21" s="61" customFormat="1">
      <c r="K56" s="100"/>
      <c r="L56" s="101"/>
      <c r="M56" s="99"/>
      <c r="N56" s="108"/>
      <c r="O56" s="108"/>
      <c r="P56" s="109"/>
      <c r="Q56" s="89"/>
      <c r="R56" s="89"/>
      <c r="S56" s="106"/>
      <c r="T56" s="103"/>
      <c r="U56" s="104"/>
    </row>
    <row r="57" spans="3:21" s="61" customFormat="1">
      <c r="K57" s="100"/>
      <c r="L57" s="101"/>
      <c r="M57" s="99"/>
      <c r="N57" s="108"/>
      <c r="O57" s="108"/>
      <c r="P57" s="109"/>
      <c r="Q57" s="89"/>
      <c r="R57" s="89"/>
      <c r="S57" s="106"/>
      <c r="T57" s="103"/>
      <c r="U57" s="104"/>
    </row>
    <row r="58" spans="3:21" s="61" customFormat="1">
      <c r="K58" s="100"/>
      <c r="L58" s="101"/>
      <c r="M58" s="99"/>
      <c r="N58" s="108"/>
      <c r="O58" s="108"/>
      <c r="P58" s="109"/>
      <c r="Q58" s="89"/>
      <c r="R58" s="89"/>
      <c r="S58" s="106"/>
      <c r="T58" s="103"/>
      <c r="U58" s="104"/>
    </row>
    <row r="59" spans="3:21" s="61" customFormat="1">
      <c r="K59" s="100"/>
      <c r="L59" s="101"/>
      <c r="M59" s="99"/>
      <c r="N59" s="108"/>
      <c r="O59" s="108"/>
      <c r="P59" s="109"/>
      <c r="Q59" s="89"/>
      <c r="R59" s="89"/>
      <c r="S59" s="106"/>
      <c r="T59" s="103"/>
      <c r="U59" s="104"/>
    </row>
    <row r="60" spans="3:21" s="61" customFormat="1">
      <c r="J60"/>
      <c r="K60" s="100"/>
      <c r="L60" s="101"/>
      <c r="M60" s="99"/>
      <c r="N60" s="108"/>
      <c r="O60" s="108"/>
      <c r="P60" s="109"/>
      <c r="Q60" s="89"/>
      <c r="R60" s="89"/>
      <c r="S60" s="106"/>
      <c r="T60" s="103"/>
      <c r="U60" s="104"/>
    </row>
    <row r="61" spans="3:21" s="61" customFormat="1">
      <c r="J61"/>
      <c r="K61" s="100"/>
      <c r="L61" s="101"/>
      <c r="M61" s="99"/>
      <c r="N61" s="108"/>
      <c r="O61" s="108"/>
      <c r="P61" s="109"/>
      <c r="Q61" s="89"/>
      <c r="R61" s="89"/>
      <c r="S61" s="106"/>
      <c r="T61" s="103"/>
      <c r="U61" s="104"/>
    </row>
    <row r="62" spans="3:21" s="61" customFormat="1">
      <c r="C62" s="98"/>
      <c r="D62" s="107"/>
      <c r="E62" s="89"/>
      <c r="F62" s="40"/>
      <c r="G62" s="93"/>
      <c r="H62" s="93"/>
      <c r="I62" s="99"/>
      <c r="J62"/>
      <c r="K62" s="100"/>
      <c r="L62" s="101"/>
      <c r="M62" s="99"/>
      <c r="N62" s="108"/>
      <c r="O62" s="108"/>
      <c r="P62" s="109"/>
      <c r="Q62" s="89"/>
      <c r="R62" s="89"/>
      <c r="S62" s="106"/>
      <c r="T62" s="103"/>
      <c r="U62" s="104"/>
    </row>
    <row r="63" spans="3:21" s="61" customFormat="1">
      <c r="C63" s="98"/>
      <c r="D63" s="89"/>
      <c r="E63" s="89"/>
      <c r="F63" s="40"/>
      <c r="G63" s="93"/>
      <c r="H63" s="93"/>
      <c r="I63" s="99"/>
      <c r="J63"/>
      <c r="K63" s="100"/>
      <c r="L63" s="101"/>
      <c r="M63" s="99"/>
      <c r="N63" s="108"/>
      <c r="O63" s="108"/>
      <c r="P63" s="109"/>
      <c r="Q63" s="89"/>
      <c r="R63" s="89"/>
      <c r="S63" s="89"/>
      <c r="T63" s="89"/>
      <c r="U63" s="89"/>
    </row>
    <row r="64" spans="3:21" s="61" customFormat="1">
      <c r="C64" s="98"/>
      <c r="D64" s="107"/>
      <c r="E64" s="89"/>
      <c r="F64" s="40"/>
      <c r="G64" s="93"/>
      <c r="H64" s="93"/>
      <c r="I64" s="99"/>
      <c r="J64"/>
      <c r="K64" s="100"/>
      <c r="L64" s="101"/>
      <c r="M64" s="99"/>
      <c r="N64" s="108"/>
      <c r="O64" s="108"/>
      <c r="P64" s="109"/>
      <c r="Q64" s="89"/>
      <c r="R64" s="89"/>
      <c r="S64" s="106"/>
      <c r="T64" s="103"/>
      <c r="U64" s="104"/>
    </row>
    <row r="65" spans="3:21" s="61" customFormat="1">
      <c r="C65" s="98"/>
      <c r="D65" s="107"/>
      <c r="E65" s="89"/>
      <c r="F65" s="40"/>
      <c r="G65" s="93"/>
      <c r="H65" s="93"/>
      <c r="I65" s="99"/>
      <c r="J65"/>
      <c r="K65" s="100"/>
      <c r="L65" s="101"/>
      <c r="M65" s="99"/>
      <c r="N65" s="108"/>
      <c r="O65" s="108"/>
      <c r="P65" s="109"/>
      <c r="Q65" s="89"/>
      <c r="R65" s="89"/>
      <c r="S65" s="89"/>
      <c r="T65" s="89"/>
      <c r="U65" s="108"/>
    </row>
    <row r="66" spans="3:21" s="61" customFormat="1">
      <c r="C66" s="98"/>
      <c r="D66" s="107"/>
      <c r="E66" s="89"/>
      <c r="F66" s="40"/>
      <c r="G66" s="93"/>
      <c r="H66" s="93"/>
      <c r="I66" s="99"/>
      <c r="J66"/>
      <c r="K66" s="100"/>
      <c r="L66" s="101"/>
      <c r="M66" s="99"/>
      <c r="N66" s="108"/>
      <c r="O66" s="108"/>
      <c r="P66" s="109"/>
      <c r="Q66" s="89"/>
      <c r="R66" s="89"/>
      <c r="S66" s="106"/>
      <c r="T66" s="103"/>
      <c r="U66" s="106"/>
    </row>
    <row r="67" spans="3:21" s="61" customFormat="1">
      <c r="C67" s="118"/>
      <c r="D67" s="89"/>
      <c r="F67" s="90"/>
      <c r="G67" s="89"/>
      <c r="H67" s="89"/>
      <c r="I67" s="90"/>
      <c r="J67"/>
      <c r="K67" s="90"/>
      <c r="M67" s="117"/>
      <c r="N67" s="90"/>
      <c r="Q67" s="90"/>
      <c r="R67" s="90"/>
    </row>
    <row r="68" spans="3:21" s="61" customFormat="1">
      <c r="J68"/>
    </row>
    <row r="69" spans="3:21" s="61" customFormat="1">
      <c r="C69" s="86"/>
      <c r="G69" s="86"/>
      <c r="J69"/>
      <c r="K69" s="64"/>
      <c r="L69" s="63"/>
      <c r="M69" s="63"/>
    </row>
    <row r="70" spans="3:21" s="61" customFormat="1">
      <c r="J70" s="63"/>
      <c r="K70" s="64"/>
      <c r="L70" s="63"/>
      <c r="M70" s="63"/>
      <c r="S70" s="90"/>
      <c r="T70" s="90"/>
      <c r="U70" s="90"/>
    </row>
    <row r="71" spans="3:21" s="61" customFormat="1">
      <c r="C71" s="1"/>
      <c r="D71" s="1"/>
      <c r="E71" s="1"/>
      <c r="F71" s="1"/>
      <c r="G71" s="1"/>
      <c r="H71" s="1"/>
      <c r="J71" s="63"/>
      <c r="K71" s="64"/>
      <c r="L71" s="63"/>
      <c r="M71" s="63"/>
    </row>
    <row r="72" spans="3:21" s="61" customFormat="1">
      <c r="C72" s="1"/>
      <c r="D72" s="1"/>
      <c r="E72" s="1"/>
      <c r="F72" s="1"/>
      <c r="G72" s="1"/>
      <c r="H72" s="1"/>
      <c r="J72" s="63"/>
      <c r="K72" s="64"/>
      <c r="L72" s="63"/>
      <c r="M72" s="63"/>
    </row>
    <row r="73" spans="3:21" s="61" customFormat="1">
      <c r="H73" s="89"/>
    </row>
    <row r="74" spans="3:21" s="61" customFormat="1">
      <c r="K74" s="90"/>
    </row>
    <row r="75" spans="3:21" s="61" customFormat="1">
      <c r="O75" s="87"/>
    </row>
    <row r="76" spans="3:21" s="61" customFormat="1">
      <c r="J76" s="62"/>
      <c r="K76" s="63"/>
    </row>
    <row r="77" spans="3:21" s="61" customFormat="1">
      <c r="J77" s="62"/>
      <c r="K77" s="64"/>
    </row>
    <row r="78" spans="3:21">
      <c r="J78" s="18"/>
      <c r="K78" s="17"/>
    </row>
    <row r="79" spans="3:21">
      <c r="J79" s="18"/>
      <c r="P79" s="29"/>
      <c r="Q79" s="29"/>
    </row>
    <row r="80" spans="3:21">
      <c r="J80" s="18"/>
      <c r="P80" s="29"/>
      <c r="Q80" s="29"/>
    </row>
    <row r="83" spans="3:21">
      <c r="C83" s="2"/>
      <c r="D83" s="3"/>
      <c r="E83" s="3"/>
      <c r="F83" s="4"/>
      <c r="G83" s="3"/>
      <c r="H83" s="3"/>
      <c r="I83" s="4"/>
      <c r="J83" s="4"/>
      <c r="K83" s="4"/>
      <c r="L83" s="5"/>
      <c r="M83" s="6"/>
      <c r="N83" s="4"/>
      <c r="O83" s="4"/>
      <c r="P83" s="6"/>
      <c r="Q83" s="4"/>
      <c r="R83" s="4"/>
      <c r="S83" s="4"/>
      <c r="T83" s="4"/>
      <c r="U83" s="4"/>
    </row>
    <row r="84" spans="3:21">
      <c r="C84" s="7"/>
      <c r="D84" s="3"/>
      <c r="E84" s="3"/>
      <c r="F84" s="19"/>
      <c r="G84" s="19"/>
      <c r="H84" s="19"/>
      <c r="I84" s="21"/>
      <c r="J84" s="21"/>
      <c r="K84" s="21"/>
      <c r="L84" s="22"/>
      <c r="M84" s="23"/>
      <c r="N84" s="21"/>
      <c r="O84" s="21"/>
      <c r="P84" s="6"/>
      <c r="Q84" s="4"/>
      <c r="R84" s="4"/>
      <c r="S84" s="4"/>
      <c r="T84" s="4"/>
    </row>
    <row r="87" spans="3:21">
      <c r="C87" s="13"/>
      <c r="D87" s="14"/>
      <c r="E87" s="3"/>
      <c r="F87" s="9"/>
      <c r="G87" s="19"/>
      <c r="H87" s="19"/>
      <c r="I87" s="23"/>
      <c r="J87" s="23"/>
      <c r="K87" s="25"/>
      <c r="L87" s="22"/>
      <c r="M87" s="23"/>
      <c r="N87" s="24"/>
      <c r="O87" s="24"/>
      <c r="P87" s="10"/>
      <c r="Q87" s="3"/>
      <c r="R87" s="3"/>
      <c r="S87" s="11"/>
      <c r="T87" s="12"/>
      <c r="U87" s="26"/>
    </row>
    <row r="88" spans="3:21">
      <c r="C88" s="15"/>
      <c r="D88" s="16"/>
      <c r="E88" s="3"/>
      <c r="F88" s="9"/>
      <c r="G88" s="19"/>
      <c r="H88" s="19"/>
      <c r="I88" s="23"/>
      <c r="J88" s="23"/>
      <c r="K88" s="25"/>
      <c r="L88" s="22"/>
      <c r="M88" s="23"/>
      <c r="N88" s="24"/>
      <c r="O88" s="24"/>
      <c r="P88" s="10"/>
      <c r="Q88" s="3"/>
      <c r="R88" s="3"/>
      <c r="S88" s="11"/>
      <c r="T88" s="12"/>
      <c r="U88" s="26"/>
    </row>
    <row r="89" spans="3:21">
      <c r="C89" s="15"/>
      <c r="D89" s="16"/>
      <c r="E89" s="3"/>
      <c r="F89" s="9"/>
      <c r="G89" s="19"/>
      <c r="H89" s="19"/>
      <c r="I89" s="23"/>
      <c r="J89" s="23"/>
      <c r="K89" s="25"/>
      <c r="L89" s="22"/>
      <c r="M89" s="23"/>
      <c r="N89" s="24"/>
      <c r="O89" s="24"/>
      <c r="P89" s="10"/>
      <c r="Q89" s="3"/>
      <c r="R89" s="3"/>
      <c r="S89" s="11"/>
      <c r="T89" s="12"/>
      <c r="U89" s="26"/>
    </row>
    <row r="90" spans="3:21">
      <c r="C90" s="8"/>
      <c r="D90" s="3"/>
      <c r="E90" s="3"/>
      <c r="F90" s="9"/>
      <c r="G90" s="19"/>
      <c r="H90" s="19"/>
      <c r="I90" s="23"/>
      <c r="J90" s="23"/>
      <c r="K90" s="25"/>
      <c r="L90" s="22"/>
      <c r="M90" s="23"/>
      <c r="N90" s="24"/>
      <c r="O90" s="24"/>
      <c r="P90" s="10"/>
      <c r="Q90" s="3"/>
      <c r="R90" s="3"/>
      <c r="S90" s="11"/>
      <c r="T90" s="12"/>
      <c r="U90" s="26"/>
    </row>
    <row r="91" spans="3:21">
      <c r="C91" s="8"/>
      <c r="D91" s="16"/>
      <c r="E91" s="3"/>
      <c r="F91" s="9"/>
      <c r="G91" s="19"/>
      <c r="H91" s="19"/>
      <c r="I91" s="23"/>
      <c r="J91" s="23"/>
      <c r="K91" s="25"/>
      <c r="L91" s="22"/>
      <c r="M91" s="23"/>
      <c r="N91" s="24"/>
      <c r="O91" s="24"/>
      <c r="P91" s="10"/>
      <c r="Q91" s="3"/>
      <c r="R91" s="3"/>
      <c r="S91" s="11"/>
      <c r="T91" s="12"/>
      <c r="U91" s="26"/>
    </row>
    <row r="92" spans="3:21">
      <c r="C92" s="8"/>
      <c r="D92" s="16"/>
      <c r="E92" s="3"/>
      <c r="F92" s="9"/>
      <c r="G92" s="19"/>
      <c r="H92" s="19"/>
      <c r="I92" s="23"/>
      <c r="J92" s="23"/>
      <c r="K92" s="25"/>
      <c r="L92" s="22"/>
      <c r="M92" s="23"/>
      <c r="N92" s="24"/>
      <c r="O92" s="24"/>
      <c r="P92" s="10"/>
      <c r="Q92" s="3"/>
      <c r="R92" s="3"/>
      <c r="S92" s="11"/>
      <c r="T92" s="12"/>
      <c r="U92" s="26"/>
    </row>
    <row r="93" spans="3:21">
      <c r="C93" s="8"/>
      <c r="D93" s="3"/>
      <c r="E93" s="3"/>
      <c r="F93" s="9"/>
      <c r="G93" s="19"/>
      <c r="H93" s="19"/>
      <c r="I93" s="23"/>
      <c r="J93" s="23"/>
      <c r="K93" s="25"/>
      <c r="L93" s="22"/>
      <c r="M93" s="23"/>
      <c r="N93" s="24"/>
      <c r="O93" s="24"/>
      <c r="P93" s="10"/>
      <c r="Q93" s="3"/>
      <c r="R93" s="3"/>
      <c r="S93" s="11"/>
      <c r="T93" s="12"/>
      <c r="U93" s="26"/>
    </row>
    <row r="94" spans="3:21">
      <c r="C94" s="8"/>
      <c r="D94" s="16"/>
      <c r="E94" s="3"/>
      <c r="F94" s="9"/>
      <c r="G94" s="19"/>
      <c r="H94" s="19"/>
      <c r="I94" s="23"/>
      <c r="J94" s="23"/>
      <c r="K94" s="25"/>
      <c r="L94" s="22"/>
      <c r="M94" s="23"/>
      <c r="N94" s="24"/>
      <c r="O94" s="24"/>
      <c r="P94" s="10"/>
      <c r="Q94" s="3"/>
      <c r="R94" s="3"/>
      <c r="S94" s="11"/>
      <c r="T94" s="12"/>
      <c r="U94" s="26"/>
    </row>
    <row r="95" spans="3:21">
      <c r="C95" s="8"/>
      <c r="D95" s="16"/>
      <c r="E95" s="3"/>
      <c r="F95" s="9"/>
      <c r="G95" s="19"/>
      <c r="H95" s="19"/>
      <c r="I95" s="23"/>
      <c r="J95" s="23"/>
      <c r="K95" s="25"/>
      <c r="L95" s="22"/>
      <c r="M95" s="23"/>
      <c r="N95" s="24"/>
      <c r="O95" s="24"/>
      <c r="P95" s="10"/>
      <c r="Q95" s="3"/>
      <c r="R95" s="3"/>
      <c r="S95" s="11"/>
      <c r="T95" s="12"/>
      <c r="U95" s="26"/>
    </row>
    <row r="96" spans="3:21">
      <c r="C96" s="8"/>
      <c r="D96" s="3"/>
      <c r="E96" s="3"/>
      <c r="F96" s="9"/>
      <c r="G96" s="19"/>
      <c r="H96" s="19"/>
      <c r="I96" s="23"/>
      <c r="J96" s="23"/>
      <c r="K96" s="25"/>
      <c r="L96" s="22"/>
      <c r="M96" s="23"/>
      <c r="N96" s="24"/>
      <c r="O96" s="24"/>
      <c r="P96" s="10"/>
      <c r="Q96" s="3"/>
      <c r="R96" s="3"/>
      <c r="S96" s="11"/>
      <c r="T96" s="12"/>
      <c r="U96" s="26"/>
    </row>
    <row r="97" spans="3:21">
      <c r="C97" s="8"/>
      <c r="D97" s="16"/>
      <c r="E97" s="3"/>
      <c r="F97" s="9"/>
      <c r="G97" s="19"/>
      <c r="H97" s="19"/>
      <c r="I97" s="23"/>
      <c r="J97" s="23"/>
      <c r="K97" s="25"/>
      <c r="L97" s="22"/>
      <c r="M97" s="23"/>
      <c r="N97" s="24"/>
      <c r="O97" s="24"/>
      <c r="P97" s="10"/>
      <c r="Q97" s="3"/>
      <c r="R97" s="3"/>
      <c r="S97" s="11"/>
      <c r="T97" s="12"/>
      <c r="U97" s="26"/>
    </row>
    <row r="98" spans="3:21">
      <c r="C98" s="8"/>
      <c r="D98" s="16"/>
      <c r="E98" s="3"/>
      <c r="F98" s="9"/>
      <c r="G98" s="19"/>
      <c r="H98" s="19"/>
      <c r="I98" s="23"/>
      <c r="J98" s="23"/>
      <c r="K98" s="25"/>
      <c r="L98" s="22"/>
      <c r="M98" s="23"/>
      <c r="N98" s="24"/>
      <c r="O98" s="24"/>
      <c r="P98" s="10"/>
      <c r="Q98" s="3"/>
      <c r="R98" s="3"/>
      <c r="S98" s="11"/>
      <c r="T98" s="12"/>
      <c r="U98" s="26"/>
    </row>
    <row r="99" spans="3:21">
      <c r="C99" s="8"/>
      <c r="D99" s="3"/>
      <c r="E99" s="3"/>
      <c r="F99" s="9"/>
      <c r="G99" s="19"/>
      <c r="H99" s="19"/>
      <c r="I99" s="23"/>
      <c r="J99" s="23"/>
      <c r="K99" s="25"/>
      <c r="L99" s="22"/>
      <c r="M99" s="23"/>
      <c r="N99" s="24"/>
      <c r="O99" s="24"/>
      <c r="P99" s="10"/>
      <c r="Q99" s="3"/>
      <c r="R99" s="3"/>
      <c r="S99" s="11"/>
      <c r="T99" s="12"/>
      <c r="U99" s="26"/>
    </row>
    <row r="100" spans="3:21">
      <c r="C100" s="8"/>
      <c r="D100" s="16"/>
      <c r="E100" s="3"/>
      <c r="F100" s="9"/>
      <c r="G100" s="19"/>
      <c r="H100" s="19"/>
      <c r="I100" s="23"/>
      <c r="J100" s="23"/>
      <c r="K100" s="25"/>
      <c r="L100" s="22"/>
      <c r="M100" s="23"/>
      <c r="N100" s="24"/>
      <c r="O100" s="24"/>
      <c r="P100" s="10"/>
      <c r="Q100" s="3"/>
      <c r="R100" s="3"/>
      <c r="S100" s="11"/>
      <c r="T100" s="12"/>
      <c r="U100" s="26"/>
    </row>
    <row r="101" spans="3:21">
      <c r="C101" s="8"/>
      <c r="D101" s="16"/>
      <c r="E101" s="3"/>
      <c r="F101" s="9"/>
      <c r="G101" s="19"/>
      <c r="H101" s="19"/>
      <c r="I101" s="23"/>
      <c r="J101" s="23"/>
      <c r="K101" s="25"/>
      <c r="L101" s="22"/>
      <c r="M101" s="23"/>
      <c r="N101" s="24"/>
      <c r="O101" s="24"/>
      <c r="P101" s="10"/>
      <c r="Q101" s="3"/>
      <c r="R101" s="3"/>
      <c r="S101" s="11"/>
      <c r="T101" s="12"/>
      <c r="U101" s="26"/>
    </row>
    <row r="102" spans="3:21">
      <c r="C102" s="8"/>
      <c r="D102" s="3"/>
      <c r="E102" s="3"/>
      <c r="F102" s="9"/>
      <c r="G102" s="19"/>
      <c r="H102" s="19"/>
      <c r="I102" s="23"/>
      <c r="J102" s="23"/>
      <c r="K102" s="25"/>
      <c r="L102" s="22"/>
      <c r="M102" s="23"/>
      <c r="N102" s="24"/>
      <c r="O102" s="24"/>
      <c r="P102" s="10"/>
      <c r="Q102" s="3"/>
      <c r="R102" s="3"/>
      <c r="S102" s="3"/>
      <c r="T102" s="3"/>
      <c r="U102" s="3"/>
    </row>
    <row r="103" spans="3:21">
      <c r="C103" s="8"/>
      <c r="D103" s="16"/>
      <c r="E103" s="3"/>
      <c r="F103" s="9"/>
      <c r="G103" s="19"/>
      <c r="H103" s="19"/>
      <c r="I103" s="23"/>
      <c r="J103" s="23"/>
      <c r="K103" s="25"/>
      <c r="L103" s="22"/>
      <c r="M103" s="23"/>
      <c r="N103" s="24"/>
      <c r="O103" s="24"/>
      <c r="P103" s="10"/>
      <c r="Q103" s="3"/>
      <c r="R103" s="3"/>
      <c r="S103" s="11"/>
      <c r="T103" s="12"/>
      <c r="U103" s="26"/>
    </row>
    <row r="104" spans="3:21">
      <c r="C104" s="8"/>
      <c r="D104" s="16"/>
      <c r="E104" s="3"/>
      <c r="F104" s="9"/>
      <c r="G104" s="19"/>
      <c r="H104" s="19"/>
      <c r="I104" s="23"/>
      <c r="J104" s="23"/>
      <c r="K104" s="25"/>
      <c r="L104" s="22"/>
      <c r="M104" s="23"/>
      <c r="N104" s="24"/>
      <c r="O104" s="24"/>
      <c r="P104" s="10"/>
      <c r="Q104" s="3"/>
      <c r="R104" s="3"/>
      <c r="S104" s="3"/>
      <c r="T104" s="3"/>
      <c r="U104" s="24"/>
    </row>
    <row r="105" spans="3:21">
      <c r="C105" s="8"/>
      <c r="D105" s="16"/>
      <c r="E105" s="3"/>
      <c r="F105" s="9"/>
      <c r="G105" s="19"/>
      <c r="H105" s="19"/>
      <c r="I105" s="23"/>
      <c r="K105" s="25"/>
      <c r="L105" s="22"/>
      <c r="M105" s="23"/>
      <c r="N105" s="24"/>
      <c r="O105" s="24"/>
      <c r="P105" s="10"/>
      <c r="Q105" s="3"/>
      <c r="R105" s="3"/>
      <c r="S105" s="11"/>
      <c r="T105" s="12"/>
      <c r="U105" s="11"/>
    </row>
    <row r="106" spans="3:21">
      <c r="C106" s="7"/>
      <c r="D106" s="3"/>
      <c r="E106" s="3"/>
      <c r="F106" s="4"/>
      <c r="G106" s="3"/>
      <c r="H106" s="3"/>
      <c r="I106" s="4"/>
      <c r="K106" s="4"/>
      <c r="M106" s="6"/>
      <c r="N106" s="4"/>
      <c r="Q106" s="4"/>
      <c r="R106" s="4"/>
    </row>
    <row r="107" spans="3:21">
      <c r="J107" s="4"/>
    </row>
    <row r="108" spans="3:21">
      <c r="J108" s="27"/>
      <c r="K108" s="17"/>
      <c r="L108" s="18"/>
      <c r="M108" s="18"/>
    </row>
    <row r="109" spans="3:21">
      <c r="J109" s="18"/>
      <c r="K109" s="17"/>
      <c r="L109" s="18"/>
      <c r="M109" s="18"/>
      <c r="S109" s="4"/>
      <c r="T109" s="4"/>
      <c r="U109" s="4"/>
    </row>
    <row r="110" spans="3:21">
      <c r="J110" s="18"/>
      <c r="K110" s="17"/>
      <c r="L110" s="18"/>
      <c r="M110" s="18"/>
    </row>
    <row r="111" spans="3:21">
      <c r="J111" s="18"/>
      <c r="K111" s="17"/>
      <c r="L111" s="18"/>
      <c r="M111" s="18"/>
    </row>
    <row r="112" spans="3:21">
      <c r="H112" s="3"/>
    </row>
    <row r="113" spans="10:15">
      <c r="K113" s="4"/>
    </row>
    <row r="114" spans="10:15">
      <c r="O114" s="20"/>
    </row>
    <row r="115" spans="10:15">
      <c r="J115" s="27"/>
      <c r="K115" s="18"/>
    </row>
    <row r="116" spans="10:15">
      <c r="J116" s="27"/>
      <c r="K116" s="17"/>
    </row>
    <row r="117" spans="10:15">
      <c r="J117" s="18"/>
      <c r="K117" s="17"/>
    </row>
    <row r="118" spans="10:15">
      <c r="J118" s="18"/>
    </row>
    <row r="119" spans="10:15">
      <c r="J119" s="18"/>
    </row>
  </sheetData>
  <sheetProtection password="EC91" sheet="1" objects="1" scenarios="1"/>
  <mergeCells count="51">
    <mergeCell ref="S43:T43"/>
    <mergeCell ref="P43:P44"/>
    <mergeCell ref="Q43:Q44"/>
    <mergeCell ref="S44:T44"/>
    <mergeCell ref="S38:T38"/>
    <mergeCell ref="R43:R44"/>
    <mergeCell ref="F22:F23"/>
    <mergeCell ref="G22:G23"/>
    <mergeCell ref="H22:H23"/>
    <mergeCell ref="S31:T31"/>
    <mergeCell ref="S37:T37"/>
    <mergeCell ref="P31:P32"/>
    <mergeCell ref="Q31:Q32"/>
    <mergeCell ref="S32:T32"/>
    <mergeCell ref="R37:R38"/>
    <mergeCell ref="R31:R32"/>
    <mergeCell ref="M30:N30"/>
    <mergeCell ref="M36:N36"/>
    <mergeCell ref="P37:P38"/>
    <mergeCell ref="Q37:Q38"/>
    <mergeCell ref="F36:H36"/>
    <mergeCell ref="F30:H30"/>
    <mergeCell ref="C12:C13"/>
    <mergeCell ref="L12:M12"/>
    <mergeCell ref="G12:G13"/>
    <mergeCell ref="H12:H13"/>
    <mergeCell ref="I12:I13"/>
    <mergeCell ref="J12:J13"/>
    <mergeCell ref="K12:K13"/>
    <mergeCell ref="L13:M13"/>
    <mergeCell ref="B22:B23"/>
    <mergeCell ref="C22:C23"/>
    <mergeCell ref="D22:D23"/>
    <mergeCell ref="E22:E23"/>
    <mergeCell ref="G4:L4"/>
    <mergeCell ref="G5:L5"/>
    <mergeCell ref="G6:L6"/>
    <mergeCell ref="F12:F13"/>
    <mergeCell ref="L22:M22"/>
    <mergeCell ref="L23:M23"/>
    <mergeCell ref="I22:I23"/>
    <mergeCell ref="J22:J23"/>
    <mergeCell ref="K22:K23"/>
    <mergeCell ref="B12:B13"/>
    <mergeCell ref="D12:D13"/>
    <mergeCell ref="E12:E13"/>
    <mergeCell ref="M42:N42"/>
    <mergeCell ref="C42:C43"/>
    <mergeCell ref="C30:C31"/>
    <mergeCell ref="C36:C37"/>
    <mergeCell ref="F42:H42"/>
  </mergeCells>
  <phoneticPr fontId="8" type="noConversion"/>
  <pageMargins left="0.7" right="0.7" top="0.75" bottom="0.75" header="0.3" footer="0.3"/>
  <pageSetup orientation="portrait"/>
  <ignoredErrors>
    <ignoredError sqref="G4:G6" emptyCellReference="1"/>
    <ignoredError sqref="Q34" 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Info</vt:lpstr>
      <vt:lpstr>Data Entry</vt:lpstr>
      <vt:lpstr>Results</vt:lpstr>
      <vt:lpstr>Calcs</vt:lpstr>
      <vt:lpstr>Results!OLE_LINK31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2014-07-17T04:12:31Z</cp:lastPrinted>
  <dcterms:created xsi:type="dcterms:W3CDTF">2006-09-16T00:00:00Z</dcterms:created>
  <dcterms:modified xsi:type="dcterms:W3CDTF">2015-07-03T11:03:58Z</dcterms:modified>
</cp:coreProperties>
</file>